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封面" sheetId="1" r:id="rId1"/>
    <sheet name="目录" sheetId="2" r:id="rId2"/>
    <sheet name="1-金口河区一般公共预算收入" sheetId="3" r:id="rId3"/>
    <sheet name="2-金口河区一般公共预算支出" sheetId="4" r:id="rId4"/>
    <sheet name="3-金口河区一般公共预算收支平衡" sheetId="5" r:id="rId5"/>
    <sheet name="4-一般公共预算政府经济分类支出" sheetId="6" r:id="rId6"/>
    <sheet name="5-一般公共预算政府经济分类基本支出" sheetId="7" r:id="rId7"/>
    <sheet name="6-一般公共预算部门经济分类基本支出" sheetId="8" r:id="rId8"/>
    <sheet name="7-上级对金口河区转移支付补助" sheetId="9" r:id="rId9"/>
    <sheet name="8-转移支付项目名称" sheetId="10" r:id="rId10"/>
    <sheet name="9-金口河区预算内基本建设" sheetId="11" r:id="rId11"/>
    <sheet name="10-重大投资计划和项目" sheetId="12" r:id="rId12"/>
    <sheet name="11-金口河区政府性基金收入" sheetId="13" r:id="rId13"/>
    <sheet name="12-金口河区政府性基金支出" sheetId="14" r:id="rId14"/>
    <sheet name="13-金口河区政府性基金收支平衡" sheetId="15" r:id="rId15"/>
    <sheet name="14-上级对金口河区政府性基金补助" sheetId="16" r:id="rId16"/>
    <sheet name="15-金口河区国资收入" sheetId="17" r:id="rId17"/>
    <sheet name="16-金口河区国资支出" sheetId="18" r:id="rId18"/>
    <sheet name="17-金口河区国资收支平衡" sheetId="19" r:id="rId19"/>
    <sheet name="18-国有资本经营预算对下转移支付表" sheetId="20" r:id="rId20"/>
    <sheet name="19-金口河区社保收入" sheetId="21" r:id="rId21"/>
    <sheet name="20-金口河区社保支出" sheetId="22" r:id="rId22"/>
    <sheet name="21-本地区社保基金平衡表" sheetId="23" r:id="rId23"/>
    <sheet name="22-地方政府债务限额及余额决算情况表" sheetId="24" r:id="rId24"/>
    <sheet name="23-2021年地方政府债务相关情况表" sheetId="25" r:id="rId25"/>
    <sheet name="24-2021年本级地方政府专项债务表" sheetId="26" r:id="rId26"/>
    <sheet name="25-2021年地方政府债券使用情况表" sheetId="27" r:id="rId27"/>
    <sheet name="26-2021年金口河区专项转移支付项目安排表" sheetId="28" r:id="rId28"/>
  </sheets>
  <definedNames>
    <definedName name="_xlnm._FilterDatabase" localSheetId="27" hidden="1">'26-2021年金口河区专项转移支付项目安排表'!$A$4:$E$111</definedName>
  </definedNames>
  <calcPr fullCalcOnLoad="1"/>
</workbook>
</file>

<file path=xl/sharedStrings.xml><?xml version="1.0" encoding="utf-8"?>
<sst xmlns="http://schemas.openxmlformats.org/spreadsheetml/2006/main" count="4551" uniqueCount="3524">
  <si>
    <t xml:space="preserve"> 金口河区2021年政府决算公开报表</t>
  </si>
  <si>
    <t>决算公开目录</t>
  </si>
  <si>
    <t xml:space="preserve">表一      </t>
  </si>
  <si>
    <t>2021年金口河区地方一般公共预算收入决算表</t>
  </si>
  <si>
    <t xml:space="preserve">表二     </t>
  </si>
  <si>
    <t>2021年金口河区一般公共预算支出决算表</t>
  </si>
  <si>
    <t xml:space="preserve">表三      </t>
  </si>
  <si>
    <t>2021年金口河区区级一般公共预算收支决算平衡表</t>
  </si>
  <si>
    <t xml:space="preserve">表四     </t>
  </si>
  <si>
    <t>2021年金口河区一般公共预算政府支出经济分类支出决算表</t>
  </si>
  <si>
    <t xml:space="preserve">表五      </t>
  </si>
  <si>
    <t>2021年金口河区一般公共预算政府支出经济分类基本支出决算表</t>
  </si>
  <si>
    <t xml:space="preserve">表六       </t>
  </si>
  <si>
    <t>2021年金口河区一般公共预算部门经济分类基本支出决算表</t>
  </si>
  <si>
    <t xml:space="preserve">表七       </t>
  </si>
  <si>
    <t>2021年上级对金口河区税收返还和转移支付补助决算表</t>
  </si>
  <si>
    <t xml:space="preserve">表八     </t>
  </si>
  <si>
    <t>2021年金口河区一般公共预算转移支付项目名称</t>
  </si>
  <si>
    <t xml:space="preserve">表九     </t>
  </si>
  <si>
    <t xml:space="preserve">2021年金口河区预算内基本建设支出决算表 </t>
  </si>
  <si>
    <t xml:space="preserve">表十      </t>
  </si>
  <si>
    <t>2021年金口河区重大政府投资计划和重大投资项目决算表</t>
  </si>
  <si>
    <t xml:space="preserve">表十一     </t>
  </si>
  <si>
    <t>2021年金口河区政府性基金收入决算表</t>
  </si>
  <si>
    <t xml:space="preserve">表十二     </t>
  </si>
  <si>
    <t>2021年金口河区政府性基金支出预算表</t>
  </si>
  <si>
    <t xml:space="preserve">表十三      </t>
  </si>
  <si>
    <t>2021年金口河区区级政府性基金收支决算平衡表</t>
  </si>
  <si>
    <t xml:space="preserve">表十四     </t>
  </si>
  <si>
    <t>2021年上级对金口河区政府性基金转移支付补助决算表</t>
  </si>
  <si>
    <t xml:space="preserve">表十五     </t>
  </si>
  <si>
    <t>2021年金口河区国有资本经营预算收入决算表</t>
  </si>
  <si>
    <t xml:space="preserve">表十六    </t>
  </si>
  <si>
    <t>2021年金口河区国有资本经营预算支出决算表</t>
  </si>
  <si>
    <t xml:space="preserve">表十七    </t>
  </si>
  <si>
    <t>2021年金口河区国有资本经营预算收支决算平衡情况表</t>
  </si>
  <si>
    <t xml:space="preserve">表十八       </t>
  </si>
  <si>
    <t>2021年上级对金口河区国有资本经营预算转移支付决算表</t>
  </si>
  <si>
    <t xml:space="preserve">表十九    </t>
  </si>
  <si>
    <t>2021年金口河区社会保险基金预算收入决算表</t>
  </si>
  <si>
    <t xml:space="preserve">表二十      </t>
  </si>
  <si>
    <t>2021年金口河区社会保险基金预算支出决算表</t>
  </si>
  <si>
    <t xml:space="preserve">表二十一    </t>
  </si>
  <si>
    <t>2021年金口河区社会保险基金预算收支决算平衡表</t>
  </si>
  <si>
    <t xml:space="preserve">表二十二    </t>
  </si>
  <si>
    <t>2021年金口河区地方政府债务限额及余额决算情况表</t>
  </si>
  <si>
    <t xml:space="preserve">表二十三   </t>
  </si>
  <si>
    <t>2021年金口河区地方政府债务相关情况表</t>
  </si>
  <si>
    <t xml:space="preserve">表二十四   </t>
  </si>
  <si>
    <t>2021年金口河区本级地方政府专项债务表</t>
  </si>
  <si>
    <t xml:space="preserve">表二十五    </t>
  </si>
  <si>
    <t>2021年金口河区地方政府债券使用情况表</t>
  </si>
  <si>
    <t xml:space="preserve">表二十六    </t>
  </si>
  <si>
    <t>2021年金口河区专项转移支付项目安排表</t>
  </si>
  <si>
    <t>附件1</t>
  </si>
  <si>
    <t>单位：万元</t>
  </si>
  <si>
    <t>预算科目</t>
  </si>
  <si>
    <t>上年决算数</t>
  </si>
  <si>
    <t>年初预算数</t>
  </si>
  <si>
    <t>调整预算数</t>
  </si>
  <si>
    <t>决算数</t>
  </si>
  <si>
    <t>占预算%</t>
  </si>
  <si>
    <t>为上年决算数%</t>
  </si>
  <si>
    <t>为调整预算数%</t>
  </si>
  <si>
    <t>税收收入小计</t>
  </si>
  <si>
    <t>一、增值税</t>
  </si>
  <si>
    <t>二、消费税</t>
  </si>
  <si>
    <t>三、企业所得税</t>
  </si>
  <si>
    <t>四、企业所得税退税</t>
  </si>
  <si>
    <t>五、个人所得税</t>
  </si>
  <si>
    <t>六、资源税</t>
  </si>
  <si>
    <t>七、城市维护建设税</t>
  </si>
  <si>
    <t>八、房产税</t>
  </si>
  <si>
    <t>九、印花税</t>
  </si>
  <si>
    <t>十、城镇土地使用税</t>
  </si>
  <si>
    <t>十一、土地增值税</t>
  </si>
  <si>
    <t>十二、车船税</t>
  </si>
  <si>
    <t>十三、船舶吨税</t>
  </si>
  <si>
    <t>十四、车辆购置税</t>
  </si>
  <si>
    <t>十五、关税</t>
  </si>
  <si>
    <t>十六、耕地占用税</t>
  </si>
  <si>
    <t>十七、契税</t>
  </si>
  <si>
    <t>十八、烟叶税</t>
  </si>
  <si>
    <t>十九、环境保护税</t>
  </si>
  <si>
    <t>二十、其他税收收入</t>
  </si>
  <si>
    <t>非税收入小计</t>
  </si>
  <si>
    <t>二十一、专项收入</t>
  </si>
  <si>
    <t>二十二、行政事业性收费收入</t>
  </si>
  <si>
    <t>二十三、罚没收入</t>
  </si>
  <si>
    <t>二十四、国有资本经营收入</t>
  </si>
  <si>
    <t>二十五、国有资源(资产)有偿使用收入</t>
  </si>
  <si>
    <t>二十六、捐赠收入</t>
  </si>
  <si>
    <t>二十七、政府住房基金收入</t>
  </si>
  <si>
    <t>二十八、其他收入</t>
  </si>
  <si>
    <t>一般公共预算收入合计</t>
  </si>
  <si>
    <t>附件2</t>
  </si>
  <si>
    <r>
      <t>202</t>
    </r>
    <r>
      <rPr>
        <b/>
        <sz val="20"/>
        <color indexed="8"/>
        <rFont val="宋体"/>
        <family val="0"/>
      </rPr>
      <t>1</t>
    </r>
    <r>
      <rPr>
        <b/>
        <sz val="20"/>
        <color indexed="8"/>
        <rFont val="宋体"/>
        <family val="0"/>
      </rPr>
      <t>年金口河区一般公共预算支出决算表</t>
    </r>
  </si>
  <si>
    <t>科目编码</t>
  </si>
  <si>
    <t>科目名称</t>
  </si>
  <si>
    <t>为预算数的%</t>
  </si>
  <si>
    <t>为上年决算数的%</t>
  </si>
  <si>
    <t>为调整预算数的%</t>
  </si>
  <si>
    <t>一般公共预算支出合计</t>
  </si>
  <si>
    <t>201</t>
  </si>
  <si>
    <t xml:space="preserve">  一般公共服务支出</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</si>
  <si>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</si>
  <si>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</si>
  <si>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</si>
  <si>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</si>
  <si>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</si>
  <si>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</si>
  <si>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</si>
  <si>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</si>
  <si>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</si>
  <si>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</si>
  <si>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</si>
  <si>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</si>
  <si>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</si>
  <si>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</si>
  <si>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</si>
  <si>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</si>
  <si>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</si>
  <si>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</si>
  <si>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</si>
  <si>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</si>
  <si>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</si>
  <si>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</si>
  <si>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</si>
  <si>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</si>
  <si>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</si>
  <si>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</si>
  <si>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</si>
  <si>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</si>
  <si>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</si>
  <si>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</si>
  <si>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</si>
  <si>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</si>
  <si>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</si>
  <si>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</si>
  <si>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</si>
  <si>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</si>
  <si>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</si>
  <si>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</si>
  <si>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</si>
  <si>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</si>
  <si>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</si>
  <si>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</si>
  <si>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</si>
  <si>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</si>
  <si>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</si>
  <si>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</si>
  <si>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</si>
  <si>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</si>
  <si>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</si>
  <si>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</si>
  <si>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</si>
  <si>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</si>
  <si>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</si>
  <si>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</si>
  <si>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</si>
  <si>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</si>
  <si>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</si>
  <si>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</si>
  <si>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</si>
  <si>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</si>
  <si>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</si>
  <si>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</si>
  <si>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</si>
  <si>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</si>
  <si>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</si>
  <si>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</si>
  <si>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</si>
  <si>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</si>
  <si>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</si>
  <si>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</si>
  <si>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</si>
  <si>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</si>
  <si>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</si>
  <si>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</si>
  <si>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</si>
  <si>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</si>
  <si>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</si>
  <si>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</si>
  <si>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</si>
  <si>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</si>
  <si>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</si>
  <si>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</si>
  <si>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</si>
  <si>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</si>
  <si>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</si>
  <si>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</si>
  <si>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</si>
  <si>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</si>
  <si>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</si>
  <si>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</si>
  <si>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</si>
  <si>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</si>
  <si>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</si>
  <si>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</si>
  <si>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</si>
  <si>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</si>
  <si>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</si>
  <si>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</si>
  <si>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</si>
  <si>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</si>
  <si>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</si>
  <si>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</si>
  <si>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</si>
  <si>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</si>
  <si>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</si>
  <si>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</si>
  <si>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</si>
  <si>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</si>
  <si>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</si>
  <si>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</si>
  <si>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</si>
  <si>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</si>
  <si>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</si>
  <si>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</si>
  <si>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</si>
  <si>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</si>
  <si>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</si>
  <si>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</si>
  <si>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</si>
  <si>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</si>
  <si>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</si>
  <si>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</si>
  <si>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</si>
  <si>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</si>
  <si>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</si>
  <si>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</si>
  <si>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</si>
  <si>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</si>
  <si>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</si>
  <si>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</si>
  <si>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</si>
  <si>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</si>
  <si>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</si>
  <si>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</si>
  <si>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</si>
  <si>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</si>
  <si>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</si>
  <si>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</si>
  <si>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</si>
  <si>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</si>
  <si>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</si>
  <si>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</si>
  <si>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</si>
  <si>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</si>
  <si>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</si>
  <si>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</si>
  <si>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</si>
  <si>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</si>
  <si>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</si>
  <si>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</si>
  <si>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</si>
  <si>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</si>
  <si>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</si>
  <si>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</si>
  <si>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</si>
  <si>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</si>
  <si>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</si>
  <si>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</si>
  <si>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</si>
  <si>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</si>
  <si>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</si>
  <si>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</si>
  <si>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</si>
  <si>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</si>
  <si>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</si>
  <si>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</si>
  <si>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</si>
  <si>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</si>
  <si>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</si>
  <si>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</si>
  <si>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</si>
  <si>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</si>
  <si>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</si>
  <si>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</si>
  <si>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</si>
  <si>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</si>
  <si>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</si>
  <si>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</si>
  <si>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</si>
  <si>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</si>
  <si>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</si>
  <si>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</si>
  <si>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</si>
  <si>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</si>
  <si>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</si>
  <si>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</si>
  <si>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</si>
  <si>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</si>
  <si>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</si>
  <si>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</si>
  <si>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</si>
  <si>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</si>
  <si>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</si>
  <si>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</si>
  <si>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</si>
  <si>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</si>
  <si>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</si>
  <si>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</si>
  <si>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</si>
  <si>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</si>
  <si>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</si>
  <si>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</si>
  <si>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</si>
  <si>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</si>
  <si>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</si>
  <si>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</si>
  <si>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</si>
  <si>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</si>
  <si>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</si>
  <si>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</si>
  <si>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</si>
  <si>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</si>
  <si>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</si>
  <si>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</si>
  <si>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</si>
  <si>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</si>
  <si>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</si>
  <si>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</si>
  <si>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</si>
  <si>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</si>
  <si>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</si>
  <si>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</si>
  <si>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</si>
  <si>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</si>
  <si>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</si>
  <si>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</si>
  <si>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</si>
  <si>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其他港澳台侨事务支出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</si>
  <si>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</si>
  <si>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</si>
  <si>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</si>
  <si>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</si>
  <si>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</si>
  <si>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</si>
  <si>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</si>
  <si>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</si>
  <si>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</si>
  <si>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</si>
  <si>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</si>
  <si>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</si>
  <si>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</si>
  <si>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</si>
  <si>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</si>
  <si>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</si>
  <si>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</si>
  <si>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</si>
  <si>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</si>
  <si>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</si>
  <si>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</si>
  <si>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</si>
  <si>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</si>
  <si>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</si>
  <si>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</si>
  <si>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</si>
  <si>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</si>
  <si>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</si>
  <si>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</si>
  <si>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</si>
  <si>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</si>
  <si>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</si>
  <si>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</si>
  <si>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</si>
  <si>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</si>
  <si>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</si>
  <si>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</si>
  <si>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</si>
  <si>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</si>
  <si>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</si>
  <si>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</si>
  <si>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</si>
  <si>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</si>
  <si>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</si>
  <si>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</si>
  <si>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</si>
  <si>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</si>
  <si>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</si>
  <si>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</si>
  <si>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</si>
  <si>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</si>
  <si>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</si>
  <si>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</si>
  <si>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</si>
  <si>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</si>
  <si>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</si>
  <si>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</si>
  <si>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</si>
  <si>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</si>
  <si>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</si>
  <si>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</si>
  <si>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</si>
  <si>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</si>
  <si>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</si>
  <si>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</si>
  <si>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</si>
  <si>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</si>
  <si>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</si>
  <si>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</si>
  <si>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</si>
  <si>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</si>
  <si>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</si>
  <si>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</si>
  <si>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</si>
  <si>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</si>
  <si>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</si>
  <si>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</si>
  <si>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</si>
  <si>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</si>
  <si>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</si>
  <si>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</si>
  <si>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</si>
  <si>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</si>
  <si>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</si>
  <si>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</si>
  <si>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</si>
  <si>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</si>
  <si>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 xml:space="preserve">       行政运行</t>
  </si>
  <si>
    <t>2013702</t>
  </si>
  <si>
    <t xml:space="preserve">       一般行政管理事务</t>
  </si>
  <si>
    <t>2013703</t>
  </si>
  <si>
    <t xml:space="preserve">       机关服务</t>
  </si>
  <si>
    <t>2013704</t>
  </si>
  <si>
    <t xml:space="preserve">       信息安全事务</t>
  </si>
  <si>
    <t>2013750</t>
  </si>
  <si>
    <t xml:space="preserve">       事业运行</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</si>
  <si>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</si>
  <si>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</si>
  <si>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</si>
  <si>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</si>
  <si>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</si>
  <si>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</si>
  <si>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</si>
  <si>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</si>
  <si>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</si>
  <si>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</si>
  <si>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</si>
  <si>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</si>
  <si>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</si>
  <si>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</si>
  <si>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</si>
  <si>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</si>
  <si>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</si>
  <si>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</si>
  <si>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</si>
  <si>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</si>
  <si>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</si>
  <si>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</si>
  <si>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</si>
  <si>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</si>
  <si>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</si>
  <si>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</si>
  <si>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</si>
  <si>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</si>
  <si>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</si>
  <si>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</si>
  <si>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</si>
  <si>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</si>
  <si>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</si>
  <si>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</si>
  <si>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 xml:space="preserve">  外交支出</t>
  </si>
  <si>
    <t>20201</t>
  </si>
  <si>
    <t xml:space="preserve">    外交管理事务</t>
  </si>
  <si>
    <t>2020101</t>
  </si>
  <si>
    <t>2020102</t>
  </si>
  <si>
    <t>2020103</t>
  </si>
  <si>
    <t>2020104</t>
  </si>
  <si>
    <t>2020150</t>
  </si>
  <si>
    <t>2020199</t>
  </si>
  <si>
    <t xml:space="preserve">      其他外交管理事务支出</t>
  </si>
  <si>
    <t>20202</t>
  </si>
  <si>
    <t xml:space="preserve">    驻外机构</t>
  </si>
  <si>
    <t>2020201</t>
  </si>
  <si>
    <t xml:space="preserve">      驻外使领馆(团、处)</t>
  </si>
  <si>
    <t>2020202</t>
  </si>
  <si>
    <t xml:space="preserve">      其他驻外机构支出</t>
  </si>
  <si>
    <t>20203</t>
  </si>
  <si>
    <t xml:space="preserve">    对外援助</t>
  </si>
  <si>
    <t>2020304</t>
  </si>
  <si>
    <t xml:space="preserve">      援外优惠贷款贴息</t>
  </si>
  <si>
    <t xml:space="preserve">      对外援助</t>
  </si>
  <si>
    <t>20204</t>
  </si>
  <si>
    <t xml:space="preserve">    国际组织</t>
  </si>
  <si>
    <t>2020401</t>
  </si>
  <si>
    <t xml:space="preserve">      国际组织会费</t>
  </si>
  <si>
    <t>2020402</t>
  </si>
  <si>
    <t xml:space="preserve">      国际组织捐赠</t>
  </si>
  <si>
    <t>2020403</t>
  </si>
  <si>
    <t xml:space="preserve">      维和摊款</t>
  </si>
  <si>
    <t>2020404</t>
  </si>
  <si>
    <t xml:space="preserve">      国际组织股金及基金</t>
  </si>
  <si>
    <t>2020499</t>
  </si>
  <si>
    <t xml:space="preserve">      其他国际组织支出</t>
  </si>
  <si>
    <t>20205</t>
  </si>
  <si>
    <t xml:space="preserve">    对外合作与交流</t>
  </si>
  <si>
    <t>2020503</t>
  </si>
  <si>
    <t xml:space="preserve">      在华国际会议</t>
  </si>
  <si>
    <t>2020504</t>
  </si>
  <si>
    <t xml:space="preserve">      国际交流活动</t>
  </si>
  <si>
    <t>2020505</t>
  </si>
  <si>
    <t xml:space="preserve">      对外合作活动</t>
  </si>
  <si>
    <t>2020599</t>
  </si>
  <si>
    <t xml:space="preserve">      其他对外合作与交流支出</t>
  </si>
  <si>
    <t>20206</t>
  </si>
  <si>
    <t xml:space="preserve">    对外宣传</t>
  </si>
  <si>
    <t>2020601</t>
  </si>
  <si>
    <t xml:space="preserve">      对外宣传</t>
  </si>
  <si>
    <t>20207</t>
  </si>
  <si>
    <t xml:space="preserve">    边界勘界联检</t>
  </si>
  <si>
    <t>2020701</t>
  </si>
  <si>
    <t xml:space="preserve">      边界勘界</t>
  </si>
  <si>
    <t>2020702</t>
  </si>
  <si>
    <t xml:space="preserve">      边界联检</t>
  </si>
  <si>
    <t>2020703</t>
  </si>
  <si>
    <t xml:space="preserve">      边界界桩维护</t>
  </si>
  <si>
    <t>2020799</t>
  </si>
  <si>
    <t xml:space="preserve">      其他支出</t>
  </si>
  <si>
    <t>20208</t>
  </si>
  <si>
    <t xml:space="preserve">    国际发展合作</t>
  </si>
  <si>
    <t>2020801</t>
  </si>
  <si>
    <t>2020802</t>
  </si>
  <si>
    <t>2020803</t>
  </si>
  <si>
    <t>2020850</t>
  </si>
  <si>
    <t>2020899</t>
  </si>
  <si>
    <t xml:space="preserve">       其他国际发展合作支出</t>
  </si>
  <si>
    <t>20299</t>
  </si>
  <si>
    <t xml:space="preserve">    其他外交支出</t>
  </si>
  <si>
    <t xml:space="preserve">      其他外交支出</t>
  </si>
  <si>
    <t>203</t>
  </si>
  <si>
    <t xml:space="preserve">  国防支出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</si>
  <si>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</si>
  <si>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</si>
  <si>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</si>
  <si>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</si>
  <si>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</si>
  <si>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</si>
  <si>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</si>
  <si>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</si>
  <si>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</si>
  <si>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</si>
  <si>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</si>
  <si>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</si>
  <si>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</si>
  <si>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</si>
  <si>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</si>
  <si>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</si>
  <si>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</si>
  <si>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</si>
  <si>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</si>
  <si>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</si>
  <si>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</si>
  <si>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</si>
  <si>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</si>
  <si>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</si>
  <si>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</si>
  <si>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</si>
  <si>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</si>
  <si>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</si>
  <si>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</si>
  <si>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</si>
  <si>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</si>
  <si>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</si>
  <si>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</si>
  <si>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</si>
  <si>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 xml:space="preserve">      其他国防支出</t>
  </si>
  <si>
    <t>204</t>
  </si>
  <si>
    <t xml:space="preserve">  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</si>
  <si>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</si>
  <si>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</si>
  <si>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</si>
  <si>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</si>
  <si>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</si>
  <si>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</si>
  <si>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</si>
  <si>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</si>
  <si>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</si>
  <si>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</si>
  <si>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</si>
  <si>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</si>
  <si>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</si>
  <si>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</si>
  <si>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</si>
  <si>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</si>
  <si>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</si>
  <si>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</si>
  <si>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</si>
  <si>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</si>
  <si>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</si>
  <si>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</si>
  <si>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</si>
  <si>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</si>
  <si>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</si>
  <si>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</si>
  <si>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</si>
  <si>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</si>
  <si>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</si>
  <si>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</si>
  <si>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</si>
  <si>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</si>
  <si>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</si>
  <si>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</si>
  <si>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</si>
  <si>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</si>
  <si>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</si>
  <si>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</si>
  <si>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</si>
  <si>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</si>
  <si>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</si>
  <si>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</si>
  <si>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</si>
  <si>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</si>
  <si>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</si>
  <si>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</si>
  <si>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</si>
  <si>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</si>
  <si>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</si>
  <si>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</si>
  <si>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</si>
  <si>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</si>
  <si>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</si>
  <si>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</si>
  <si>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</si>
  <si>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</si>
  <si>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</si>
  <si>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</si>
  <si>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</si>
  <si>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</si>
  <si>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</si>
  <si>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</si>
  <si>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</si>
  <si>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</si>
  <si>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</si>
  <si>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</si>
  <si>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</si>
  <si>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</si>
  <si>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</si>
  <si>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</si>
  <si>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</si>
  <si>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</si>
  <si>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</si>
  <si>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</si>
  <si>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</si>
  <si>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</si>
  <si>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</si>
  <si>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法制建设</t>
  </si>
  <si>
    <t>2040613</t>
  </si>
  <si>
    <t xml:space="preserve">       信息化建设</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</si>
  <si>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</si>
  <si>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</si>
  <si>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</si>
  <si>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</si>
  <si>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</si>
  <si>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</si>
  <si>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</si>
  <si>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</si>
  <si>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</si>
  <si>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</si>
  <si>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</si>
  <si>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</si>
  <si>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</si>
  <si>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</si>
  <si>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</si>
  <si>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</si>
  <si>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</si>
  <si>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</si>
  <si>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</si>
  <si>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</si>
  <si>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</si>
  <si>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</si>
  <si>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</si>
  <si>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</si>
  <si>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</si>
  <si>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</si>
  <si>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</si>
  <si>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</si>
  <si>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</si>
  <si>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</si>
  <si>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</si>
  <si>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</si>
  <si>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</si>
  <si>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</si>
  <si>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</si>
  <si>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</si>
  <si>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</si>
  <si>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</si>
  <si>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</si>
  <si>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</si>
  <si>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</si>
  <si>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</si>
  <si>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</si>
  <si>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</si>
  <si>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</si>
  <si>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</si>
  <si>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</si>
  <si>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</si>
  <si>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</si>
  <si>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</si>
  <si>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</si>
  <si>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</si>
  <si>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</si>
  <si>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</si>
  <si>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</si>
  <si>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</si>
  <si>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</si>
  <si>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 xml:space="preserve">      其他公共安全支出</t>
  </si>
  <si>
    <t>205</t>
  </si>
  <si>
    <t xml:space="preserve">  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</si>
  <si>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</si>
  <si>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</si>
  <si>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</si>
  <si>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</si>
  <si>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</si>
  <si>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</si>
  <si>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</si>
  <si>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</si>
  <si>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</si>
  <si>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</si>
  <si>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</si>
  <si>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</si>
  <si>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</si>
  <si>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</si>
  <si>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</si>
  <si>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</si>
  <si>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</si>
  <si>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</si>
  <si>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</si>
  <si>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</si>
  <si>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</si>
  <si>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</si>
  <si>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</si>
  <si>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</si>
  <si>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</si>
  <si>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</si>
  <si>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</si>
  <si>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</si>
  <si>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</si>
  <si>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</si>
  <si>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</si>
  <si>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</si>
  <si>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</si>
  <si>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</si>
  <si>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</si>
  <si>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</si>
  <si>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</si>
  <si>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</si>
  <si>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</si>
  <si>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</si>
  <si>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</si>
  <si>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</si>
  <si>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</si>
  <si>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</si>
  <si>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</si>
  <si>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</si>
  <si>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</si>
  <si>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</si>
  <si>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</si>
  <si>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</si>
  <si>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</si>
  <si>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</si>
  <si>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</si>
  <si>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</si>
  <si>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</si>
  <si>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</si>
  <si>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</si>
  <si>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</si>
  <si>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</si>
  <si>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</si>
  <si>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</si>
  <si>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</si>
  <si>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</si>
  <si>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</si>
  <si>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</si>
  <si>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</si>
  <si>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</si>
  <si>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</si>
  <si>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</si>
  <si>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</si>
  <si>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</si>
  <si>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</si>
  <si>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</si>
  <si>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</si>
  <si>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</si>
  <si>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</si>
  <si>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</si>
  <si>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</si>
  <si>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</si>
  <si>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</si>
  <si>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</si>
  <si>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</si>
  <si>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</si>
  <si>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</si>
  <si>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</si>
  <si>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</si>
  <si>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</si>
  <si>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</si>
  <si>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</si>
  <si>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</si>
  <si>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</si>
  <si>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</si>
  <si>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</si>
  <si>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</si>
  <si>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</si>
  <si>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</si>
  <si>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</si>
  <si>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2059999</t>
  </si>
  <si>
    <t xml:space="preserve">      其他教育支出</t>
  </si>
  <si>
    <t>206</t>
  </si>
  <si>
    <t xml:space="preserve">  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</si>
  <si>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</si>
  <si>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</si>
  <si>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</si>
  <si>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</si>
  <si>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</si>
  <si>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</si>
  <si>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</si>
  <si>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</si>
  <si>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</si>
  <si>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</si>
  <si>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</si>
  <si>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</si>
  <si>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</si>
  <si>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</si>
  <si>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</si>
  <si>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</si>
  <si>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</si>
  <si>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</si>
  <si>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</si>
  <si>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</si>
  <si>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</si>
  <si>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</si>
  <si>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</si>
  <si>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</si>
  <si>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</si>
  <si>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</si>
  <si>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</si>
  <si>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</si>
  <si>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</si>
  <si>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</si>
  <si>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</si>
  <si>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</si>
  <si>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</si>
  <si>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</si>
  <si>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</si>
  <si>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</si>
  <si>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</si>
  <si>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</si>
  <si>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</si>
  <si>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</si>
  <si>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</si>
  <si>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</si>
  <si>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</si>
  <si>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</si>
  <si>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</si>
  <si>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</si>
  <si>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</si>
  <si>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</si>
  <si>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</si>
  <si>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</si>
  <si>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</si>
  <si>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</si>
  <si>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</si>
  <si>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</si>
  <si>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</si>
  <si>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</si>
  <si>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</si>
  <si>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</si>
  <si>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</si>
  <si>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</si>
  <si>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</si>
  <si>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</si>
  <si>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</si>
  <si>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</si>
  <si>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</si>
  <si>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</si>
  <si>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</si>
  <si>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</si>
  <si>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</si>
  <si>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</si>
  <si>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</si>
  <si>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</si>
  <si>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</si>
  <si>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</si>
  <si>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</si>
  <si>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</si>
  <si>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</si>
  <si>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</si>
  <si>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</si>
  <si>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</si>
  <si>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</si>
  <si>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</si>
  <si>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</si>
  <si>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</si>
  <si>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</si>
  <si>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</si>
  <si>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</si>
  <si>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</si>
  <si>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</si>
  <si>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</si>
  <si>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</si>
  <si>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</si>
  <si>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</si>
  <si>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</si>
  <si>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</si>
  <si>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</si>
  <si>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</si>
  <si>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</si>
  <si>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</si>
  <si>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</si>
  <si>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</si>
  <si>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</si>
  <si>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</si>
  <si>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 xml:space="preserve">  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</si>
  <si>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</si>
  <si>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</si>
  <si>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</si>
  <si>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</si>
  <si>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</si>
  <si>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</si>
  <si>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</si>
  <si>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</si>
  <si>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</si>
  <si>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</si>
  <si>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</si>
  <si>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</si>
  <si>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</si>
  <si>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</si>
  <si>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</si>
  <si>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</si>
  <si>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</si>
  <si>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</si>
  <si>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</si>
  <si>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</si>
  <si>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</si>
  <si>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</si>
  <si>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</si>
  <si>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</si>
  <si>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</si>
  <si>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</si>
  <si>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</si>
  <si>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</si>
  <si>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</si>
  <si>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</si>
  <si>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</si>
  <si>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</si>
  <si>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</si>
  <si>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</si>
  <si>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</si>
  <si>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</si>
  <si>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</si>
  <si>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</si>
  <si>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</si>
  <si>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</si>
  <si>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</si>
  <si>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</si>
  <si>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</si>
  <si>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</si>
  <si>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</si>
  <si>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</si>
  <si>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</si>
  <si>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</si>
  <si>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</si>
  <si>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</si>
  <si>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</si>
  <si>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</si>
  <si>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</si>
  <si>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</si>
  <si>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</si>
  <si>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</si>
  <si>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</si>
  <si>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</si>
  <si>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</si>
  <si>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</si>
  <si>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</si>
  <si>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</si>
  <si>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</si>
  <si>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</si>
  <si>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</si>
  <si>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</si>
  <si>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</si>
  <si>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</si>
  <si>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</si>
  <si>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</si>
  <si>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</si>
  <si>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</si>
  <si>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</si>
  <si>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</si>
  <si>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其他新闻出版广播影视支出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</si>
  <si>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</si>
  <si>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</si>
  <si>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</si>
  <si>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</si>
  <si>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</si>
  <si>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</si>
  <si>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</si>
  <si>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</si>
  <si>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</si>
  <si>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</si>
  <si>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</si>
  <si>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</si>
  <si>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</si>
  <si>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</si>
  <si>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</si>
  <si>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</si>
  <si>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</si>
  <si>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</si>
  <si>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</si>
  <si>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</si>
  <si>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</si>
  <si>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</si>
  <si>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 xml:space="preserve">  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</si>
  <si>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</si>
  <si>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</si>
  <si>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</si>
  <si>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</si>
  <si>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</si>
  <si>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</si>
  <si>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</si>
  <si>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</si>
  <si>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</si>
  <si>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</si>
  <si>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</si>
  <si>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</si>
  <si>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</si>
  <si>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</si>
  <si>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</si>
  <si>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</si>
  <si>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</si>
  <si>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</si>
  <si>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</si>
  <si>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</si>
  <si>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</si>
  <si>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</si>
  <si>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</si>
  <si>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</si>
  <si>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</si>
  <si>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</si>
  <si>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</si>
  <si>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</si>
  <si>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</si>
  <si>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</si>
  <si>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</si>
  <si>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</si>
  <si>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</si>
  <si>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</si>
  <si>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</si>
  <si>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</si>
  <si>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</si>
  <si>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</si>
  <si>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</si>
  <si>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</si>
  <si>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</si>
  <si>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</si>
  <si>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</si>
  <si>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</si>
  <si>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</si>
  <si>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</si>
  <si>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</si>
  <si>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</si>
  <si>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</si>
  <si>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</si>
  <si>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</si>
  <si>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</si>
  <si>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</si>
  <si>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</si>
  <si>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</si>
  <si>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</si>
  <si>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</si>
  <si>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</si>
  <si>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</si>
  <si>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</si>
  <si>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</si>
  <si>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</si>
  <si>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</si>
  <si>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</si>
  <si>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</si>
  <si>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</si>
  <si>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</si>
  <si>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</si>
  <si>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</si>
  <si>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</si>
  <si>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</si>
  <si>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</si>
  <si>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</si>
  <si>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</si>
  <si>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</si>
  <si>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</si>
  <si>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</si>
  <si>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</si>
  <si>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</si>
  <si>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</si>
  <si>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</si>
  <si>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</si>
  <si>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</si>
  <si>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</si>
  <si>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</si>
  <si>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</si>
  <si>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</si>
  <si>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</si>
  <si>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</si>
  <si>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</si>
  <si>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</si>
  <si>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</si>
  <si>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</si>
  <si>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</si>
  <si>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</si>
  <si>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</si>
  <si>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</si>
  <si>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</si>
  <si>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</si>
  <si>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</si>
  <si>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</si>
  <si>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</si>
  <si>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</si>
  <si>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</si>
  <si>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</si>
  <si>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</si>
  <si>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</si>
  <si>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</si>
  <si>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</si>
  <si>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</si>
  <si>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</si>
  <si>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</si>
  <si>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</si>
  <si>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</si>
  <si>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</si>
  <si>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</si>
  <si>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</si>
  <si>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</si>
  <si>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</si>
  <si>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</si>
  <si>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</si>
  <si>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</si>
  <si>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</si>
  <si>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</si>
  <si>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</si>
  <si>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</si>
  <si>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</si>
  <si>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</si>
  <si>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</si>
  <si>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</si>
  <si>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</si>
  <si>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</si>
  <si>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</si>
  <si>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</si>
  <si>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</si>
  <si>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</si>
  <si>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</si>
  <si>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</si>
  <si>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</si>
  <si>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</si>
  <si>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</si>
  <si>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</si>
  <si>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</si>
  <si>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</si>
  <si>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</si>
  <si>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</si>
  <si>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</si>
  <si>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</si>
  <si>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</si>
  <si>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</si>
  <si>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</si>
  <si>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</si>
  <si>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</si>
  <si>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</si>
  <si>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</si>
  <si>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</si>
  <si>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</si>
  <si>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</si>
  <si>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</si>
  <si>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</si>
  <si>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</si>
  <si>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</si>
  <si>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</si>
  <si>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</si>
  <si>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</si>
  <si>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</si>
  <si>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</si>
  <si>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</si>
  <si>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</si>
  <si>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</si>
  <si>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</si>
  <si>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</si>
  <si>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</si>
  <si>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</si>
  <si>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</si>
  <si>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</si>
  <si>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</si>
  <si>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</si>
  <si>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</si>
  <si>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</si>
  <si>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</si>
  <si>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</si>
  <si>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</si>
  <si>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</si>
  <si>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</si>
  <si>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</si>
  <si>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</si>
  <si>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</si>
  <si>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</si>
  <si>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</si>
  <si>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</si>
  <si>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</si>
  <si>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</si>
  <si>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</si>
  <si>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</si>
  <si>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</si>
  <si>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</si>
  <si>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</si>
  <si>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</si>
  <si>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</si>
  <si>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</si>
  <si>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</si>
  <si>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</si>
  <si>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</si>
  <si>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</si>
  <si>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</si>
  <si>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</si>
  <si>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</si>
  <si>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</si>
  <si>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</si>
  <si>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</si>
  <si>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</si>
  <si>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</si>
  <si>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</si>
  <si>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</si>
  <si>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</si>
  <si>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</si>
  <si>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</si>
  <si>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</si>
  <si>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</si>
  <si>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</si>
  <si>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 xml:space="preserve">    财政代缴社会保险费支出</t>
  </si>
  <si>
    <t xml:space="preserve">       财政代缴城乡居民基本养老保险费支出</t>
  </si>
  <si>
    <t xml:space="preserve">       财政代缴其他社会保险费支出</t>
  </si>
  <si>
    <t>20899</t>
  </si>
  <si>
    <t xml:space="preserve">    其他社会保障和就业支出</t>
  </si>
  <si>
    <t xml:space="preserve">      其他社会保障和就业支出</t>
  </si>
  <si>
    <t>210</t>
  </si>
  <si>
    <t xml:space="preserve">  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</si>
  <si>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</si>
  <si>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</si>
  <si>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</si>
  <si>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</si>
  <si>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</si>
  <si>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</si>
  <si>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</si>
  <si>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</si>
  <si>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</si>
  <si>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</si>
  <si>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</si>
  <si>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</si>
  <si>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</si>
  <si>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</si>
  <si>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</si>
  <si>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</si>
  <si>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</si>
  <si>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</si>
  <si>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</si>
  <si>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</si>
  <si>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</si>
  <si>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</si>
  <si>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</si>
  <si>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</si>
  <si>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</si>
  <si>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</si>
  <si>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</si>
  <si>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</si>
  <si>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</si>
  <si>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</si>
  <si>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</si>
  <si>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</si>
  <si>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</si>
  <si>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</si>
  <si>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</si>
  <si>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</si>
  <si>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</si>
  <si>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</si>
  <si>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</si>
  <si>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</si>
  <si>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</si>
  <si>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</si>
  <si>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</si>
  <si>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</si>
  <si>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</si>
  <si>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</si>
  <si>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</si>
  <si>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</si>
  <si>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</si>
  <si>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</si>
  <si>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</si>
  <si>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</si>
  <si>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</si>
  <si>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</si>
  <si>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</si>
  <si>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</si>
  <si>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</si>
  <si>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</si>
  <si>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</si>
  <si>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</si>
  <si>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</si>
  <si>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</si>
  <si>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</si>
  <si>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</si>
  <si>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</si>
  <si>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</si>
  <si>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</si>
  <si>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</si>
  <si>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</si>
  <si>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</si>
  <si>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</si>
  <si>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</si>
  <si>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</si>
  <si>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</si>
  <si>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</si>
  <si>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</si>
  <si>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</si>
  <si>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</si>
  <si>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</si>
  <si>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</si>
  <si>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</si>
  <si>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</si>
  <si>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</si>
  <si>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</si>
  <si>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</si>
  <si>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</si>
  <si>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</si>
  <si>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</si>
  <si>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</si>
  <si>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</si>
  <si>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</si>
  <si>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</si>
  <si>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</si>
  <si>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</si>
  <si>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</si>
  <si>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</si>
  <si>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</si>
  <si>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</si>
  <si>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</si>
  <si>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</si>
  <si>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</si>
  <si>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</si>
  <si>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</si>
  <si>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</si>
  <si>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</si>
  <si>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</si>
  <si>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</si>
  <si>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</si>
  <si>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</si>
  <si>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</si>
  <si>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</si>
  <si>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</si>
  <si>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</si>
  <si>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</si>
  <si>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</si>
  <si>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</si>
  <si>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</si>
  <si>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</si>
  <si>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</si>
  <si>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</si>
  <si>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</si>
  <si>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</si>
  <si>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</si>
  <si>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</si>
  <si>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</si>
  <si>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</si>
  <si>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</si>
  <si>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</si>
  <si>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</si>
  <si>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</si>
  <si>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</si>
  <si>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</si>
  <si>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</si>
  <si>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211</t>
  </si>
  <si>
    <t xml:space="preserve">  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</si>
  <si>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</si>
  <si>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</si>
  <si>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</si>
  <si>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</si>
  <si>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</si>
  <si>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</si>
  <si>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</si>
  <si>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</si>
  <si>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</si>
  <si>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</si>
  <si>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</si>
  <si>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</si>
  <si>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</si>
  <si>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</si>
  <si>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</si>
  <si>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</si>
  <si>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</si>
  <si>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</si>
  <si>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</si>
  <si>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</si>
  <si>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</si>
  <si>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</si>
  <si>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</si>
  <si>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</si>
  <si>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</si>
  <si>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</si>
  <si>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</si>
  <si>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</si>
  <si>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</si>
  <si>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</si>
  <si>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</si>
  <si>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</si>
  <si>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</si>
  <si>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</si>
  <si>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</si>
  <si>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</si>
  <si>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</si>
  <si>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</si>
  <si>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</si>
  <si>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</si>
  <si>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</si>
  <si>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</si>
  <si>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</si>
  <si>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</si>
  <si>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</si>
  <si>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</si>
  <si>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</si>
  <si>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</si>
  <si>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</si>
  <si>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</si>
  <si>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</si>
  <si>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</si>
  <si>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</si>
  <si>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</si>
  <si>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</si>
  <si>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</si>
  <si>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</si>
  <si>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</si>
  <si>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</si>
  <si>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</si>
  <si>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</si>
  <si>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</si>
  <si>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 </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</si>
  <si>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</si>
  <si>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</si>
  <si>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</si>
  <si>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</si>
  <si>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</si>
  <si>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</si>
  <si>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</si>
  <si>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</si>
  <si>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</si>
  <si>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</si>
  <si>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</si>
  <si>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</si>
  <si>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</si>
  <si>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</si>
  <si>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</si>
  <si>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</si>
  <si>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</si>
  <si>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</si>
  <si>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</si>
  <si>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</si>
  <si>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</si>
  <si>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</si>
  <si>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</si>
  <si>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</si>
  <si>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</si>
  <si>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</si>
  <si>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</si>
  <si>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</si>
  <si>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</si>
  <si>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</si>
  <si>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2110901</t>
  </si>
  <si>
    <t xml:space="preserve">      已垦草原退耕还草</t>
  </si>
  <si>
    <t>21110</t>
  </si>
  <si>
    <t xml:space="preserve">    能源节约利用</t>
  </si>
  <si>
    <t>2111001</t>
  </si>
  <si>
    <t xml:space="preserve">      能源节能利用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</si>
  <si>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</si>
  <si>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</si>
  <si>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</si>
  <si>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</si>
  <si>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</si>
  <si>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</si>
  <si>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</si>
  <si>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</si>
  <si>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</si>
  <si>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</si>
  <si>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</si>
  <si>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</si>
  <si>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</si>
  <si>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</si>
  <si>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</si>
  <si>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</si>
  <si>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</si>
  <si>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</si>
  <si>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</si>
  <si>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</si>
  <si>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</si>
  <si>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</si>
  <si>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</si>
  <si>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</si>
  <si>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</si>
  <si>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</si>
  <si>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</si>
  <si>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</si>
  <si>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</si>
  <si>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</si>
  <si>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</si>
  <si>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</si>
  <si>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</si>
  <si>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</si>
  <si>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</si>
  <si>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</si>
  <si>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</si>
  <si>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</si>
  <si>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</si>
  <si>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</si>
  <si>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</si>
  <si>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</si>
  <si>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</si>
  <si>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</si>
  <si>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</si>
  <si>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</si>
  <si>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</si>
  <si>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 xml:space="preserve">      其他节能环保支出</t>
  </si>
  <si>
    <t>212</t>
  </si>
  <si>
    <t xml:space="preserve">  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</si>
  <si>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</si>
  <si>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</si>
  <si>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</si>
  <si>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</si>
  <si>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</si>
  <si>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</si>
  <si>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</si>
  <si>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</si>
  <si>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</si>
  <si>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</si>
  <si>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</si>
  <si>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</si>
  <si>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</si>
  <si>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</si>
  <si>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</si>
  <si>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</si>
  <si>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</si>
  <si>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</si>
  <si>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</si>
  <si>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</si>
  <si>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</si>
  <si>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2120201</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</si>
  <si>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</si>
  <si>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</si>
  <si>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</si>
  <si>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</si>
  <si>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</si>
  <si>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</si>
  <si>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</si>
  <si>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</si>
  <si>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</si>
  <si>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2120501</t>
  </si>
  <si>
    <t xml:space="preserve">      城乡社区环境卫生</t>
  </si>
  <si>
    <t>21206</t>
  </si>
  <si>
    <t xml:space="preserve">    建设市场管理与监督</t>
  </si>
  <si>
    <t>2120601</t>
  </si>
  <si>
    <t xml:space="preserve">      建设市场管理与监督</t>
  </si>
  <si>
    <t>21299</t>
  </si>
  <si>
    <t xml:space="preserve">    其他城乡社区支出</t>
  </si>
  <si>
    <t xml:space="preserve">      其他城乡社区支出</t>
  </si>
  <si>
    <t>213</t>
  </si>
  <si>
    <t xml:space="preserve">  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</si>
  <si>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</si>
  <si>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</si>
  <si>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</si>
  <si>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</si>
  <si>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</si>
  <si>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</si>
  <si>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</si>
  <si>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</si>
  <si>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</si>
  <si>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</si>
  <si>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</si>
  <si>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</si>
  <si>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</si>
  <si>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</si>
  <si>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</si>
  <si>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</si>
  <si>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</si>
  <si>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</si>
  <si>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</si>
  <si>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</si>
  <si>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</si>
  <si>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</si>
  <si>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</si>
  <si>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</si>
  <si>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</si>
  <si>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</si>
  <si>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</si>
  <si>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</si>
  <si>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</si>
  <si>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</si>
  <si>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</si>
  <si>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农业合作经济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</si>
  <si>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</si>
  <si>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</si>
  <si>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</si>
  <si>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</si>
  <si>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</si>
  <si>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</si>
  <si>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</si>
  <si>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</si>
  <si>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</si>
  <si>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</si>
  <si>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</si>
  <si>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</si>
  <si>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</si>
  <si>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</si>
  <si>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</si>
  <si>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</si>
  <si>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</si>
  <si>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</si>
  <si>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</si>
  <si>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</si>
  <si>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</si>
  <si>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</si>
  <si>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</si>
  <si>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</si>
  <si>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</si>
  <si>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</si>
  <si>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</si>
  <si>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</si>
  <si>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</si>
  <si>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</si>
  <si>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</si>
  <si>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</si>
  <si>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</si>
  <si>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</si>
  <si>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</si>
  <si>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</si>
  <si>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</si>
  <si>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</si>
  <si>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</si>
  <si>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</si>
  <si>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</si>
  <si>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</si>
  <si>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</si>
  <si>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</si>
  <si>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</si>
  <si>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</si>
  <si>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</si>
  <si>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</si>
  <si>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</si>
  <si>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</si>
  <si>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</si>
  <si>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</si>
  <si>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</si>
  <si>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</si>
  <si>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</si>
  <si>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</si>
  <si>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</si>
  <si>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</si>
  <si>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</si>
  <si>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</si>
  <si>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 xml:space="preserve">       行业业务管理</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</si>
  <si>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</si>
  <si>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</si>
  <si>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</si>
  <si>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</si>
  <si>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</si>
  <si>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</si>
  <si>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</si>
  <si>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</si>
  <si>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</si>
  <si>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</si>
  <si>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</si>
  <si>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</si>
  <si>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</si>
  <si>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</si>
  <si>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</si>
  <si>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</si>
  <si>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</si>
  <si>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</si>
  <si>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</si>
  <si>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</si>
  <si>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</si>
  <si>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</si>
  <si>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</si>
  <si>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</si>
  <si>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</si>
  <si>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</si>
  <si>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</si>
  <si>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</si>
  <si>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</si>
  <si>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</si>
  <si>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</si>
  <si>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</si>
  <si>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</si>
  <si>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</si>
  <si>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</si>
  <si>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</si>
  <si>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</si>
  <si>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</si>
  <si>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</si>
  <si>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</si>
  <si>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</si>
  <si>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</si>
  <si>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</si>
  <si>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</si>
  <si>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</si>
  <si>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</si>
  <si>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</si>
  <si>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</si>
  <si>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</si>
  <si>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</si>
  <si>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</si>
  <si>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</si>
  <si>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</si>
  <si>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</si>
  <si>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</si>
  <si>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</si>
  <si>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</si>
  <si>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</si>
  <si>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</si>
  <si>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</si>
  <si>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</si>
  <si>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</si>
  <si>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</si>
  <si>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</si>
  <si>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</si>
  <si>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</si>
  <si>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</si>
  <si>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</si>
  <si>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</si>
  <si>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</si>
  <si>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</si>
  <si>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</si>
  <si>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</si>
  <si>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</si>
  <si>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</si>
  <si>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</si>
  <si>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</si>
  <si>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</si>
  <si>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</si>
  <si>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</si>
  <si>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</si>
  <si>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</si>
  <si>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</si>
  <si>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</si>
  <si>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</si>
  <si>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</si>
  <si>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</si>
  <si>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</si>
  <si>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</si>
  <si>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</si>
  <si>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</si>
  <si>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</si>
  <si>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</si>
  <si>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</si>
  <si>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</si>
  <si>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</si>
  <si>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</si>
  <si>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</si>
  <si>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</si>
  <si>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</si>
  <si>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</si>
  <si>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</si>
  <si>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</si>
  <si>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</si>
  <si>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</si>
  <si>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 xml:space="preserve">      其他目标价格补贴</t>
  </si>
  <si>
    <t>21399</t>
  </si>
  <si>
    <t xml:space="preserve">    其他农林水事务支出</t>
  </si>
  <si>
    <t>2139901</t>
  </si>
  <si>
    <t xml:space="preserve">      化解其他公益性乡村债务支出</t>
  </si>
  <si>
    <t>2139999</t>
  </si>
  <si>
    <t xml:space="preserve">      其他农林水事务支出</t>
  </si>
  <si>
    <t>214</t>
  </si>
  <si>
    <t xml:space="preserve">  交通运输支出</t>
  </si>
  <si>
    <t>21401</t>
  </si>
  <si>
    <t xml:space="preserve">    公路水路运输</t>
  </si>
  <si>
    <t>2140101</t>
  </si>
  <si>
    <t>2140102</t>
  </si>
  <si>
    <t>2140103</t>
  </si>
  <si>
    <t>2140104</t>
  </si>
  <si>
    <t xml:space="preserve">      公路建设</t>
  </si>
  <si>
    <t>2140106</t>
  </si>
  <si>
    <t xml:space="preserve">      公路养护</t>
  </si>
  <si>
    <t>2140109</t>
  </si>
  <si>
    <t xml:space="preserve">      公路运输信息化建设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</si>
  <si>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</si>
  <si>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</si>
  <si>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</si>
  <si>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</si>
  <si>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</si>
  <si>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</si>
  <si>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</si>
  <si>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</si>
  <si>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</si>
  <si>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</si>
  <si>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</si>
  <si>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</si>
  <si>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</si>
  <si>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</si>
  <si>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</si>
  <si>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</si>
  <si>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</si>
  <si>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</si>
  <si>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</si>
  <si>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</si>
  <si>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</si>
  <si>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</si>
  <si>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</si>
  <si>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</si>
  <si>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</si>
  <si>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</si>
  <si>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</si>
  <si>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</si>
  <si>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</si>
  <si>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</si>
  <si>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</si>
  <si>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</si>
  <si>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</si>
  <si>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</si>
  <si>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</si>
  <si>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</si>
  <si>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</si>
  <si>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</si>
  <si>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</si>
  <si>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</si>
  <si>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</si>
  <si>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</si>
  <si>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</si>
  <si>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</si>
  <si>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</si>
  <si>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</si>
  <si>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</si>
  <si>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</si>
  <si>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</si>
  <si>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</si>
  <si>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</si>
  <si>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</si>
  <si>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</si>
  <si>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</si>
  <si>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</si>
  <si>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</si>
  <si>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</si>
  <si>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</si>
  <si>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</si>
  <si>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</si>
  <si>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</si>
  <si>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</si>
  <si>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</si>
  <si>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</si>
  <si>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</si>
  <si>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</si>
  <si>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</si>
  <si>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</si>
  <si>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</si>
  <si>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</si>
  <si>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</si>
  <si>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</si>
  <si>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</si>
  <si>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</si>
  <si>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</si>
  <si>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</si>
  <si>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</si>
  <si>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</si>
  <si>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</si>
  <si>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</si>
  <si>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</si>
  <si>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</si>
  <si>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</si>
  <si>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</si>
  <si>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</si>
  <si>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</si>
  <si>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</si>
  <si>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</si>
  <si>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</si>
  <si>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</si>
  <si>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</si>
  <si>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</si>
  <si>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</si>
  <si>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</si>
  <si>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</si>
  <si>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</si>
  <si>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</si>
  <si>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</si>
  <si>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</si>
  <si>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</si>
  <si>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</si>
  <si>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</si>
  <si>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</si>
  <si>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 xml:space="preserve">  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</si>
  <si>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</si>
  <si>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</si>
  <si>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</si>
  <si>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</si>
  <si>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</si>
  <si>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</si>
  <si>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</si>
  <si>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</si>
  <si>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</si>
  <si>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</si>
  <si>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</si>
  <si>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</si>
  <si>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</si>
  <si>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</si>
  <si>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</si>
  <si>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</si>
  <si>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</si>
  <si>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</si>
  <si>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</si>
  <si>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</si>
  <si>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</si>
  <si>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</si>
  <si>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</si>
  <si>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</si>
  <si>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</si>
  <si>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</si>
  <si>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</si>
  <si>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</si>
  <si>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</si>
  <si>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</si>
  <si>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</si>
  <si>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</si>
  <si>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</si>
  <si>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</si>
  <si>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</si>
  <si>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</si>
  <si>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</si>
  <si>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</si>
  <si>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</si>
  <si>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</si>
  <si>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</si>
  <si>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</si>
  <si>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</si>
  <si>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</si>
  <si>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</si>
  <si>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</si>
  <si>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</si>
  <si>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</si>
  <si>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</si>
  <si>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</si>
  <si>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</si>
  <si>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</si>
  <si>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</si>
  <si>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</si>
  <si>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</si>
  <si>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</si>
  <si>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</si>
  <si>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</si>
  <si>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</si>
  <si>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</si>
  <si>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</si>
  <si>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</si>
  <si>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</si>
  <si>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</si>
  <si>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</si>
  <si>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</si>
  <si>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</si>
  <si>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</si>
  <si>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</si>
  <si>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</si>
  <si>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</si>
  <si>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</si>
  <si>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</si>
  <si>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</si>
  <si>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</si>
  <si>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</si>
  <si>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</si>
  <si>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</si>
  <si>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</si>
  <si>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</si>
  <si>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</si>
  <si>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</si>
  <si>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</si>
  <si>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</si>
  <si>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</si>
  <si>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</si>
  <si>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</si>
  <si>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</si>
  <si>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</si>
  <si>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</si>
  <si>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</si>
  <si>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</si>
  <si>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</si>
  <si>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</si>
  <si>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</si>
  <si>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</si>
  <si>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</si>
  <si>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</si>
  <si>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</si>
  <si>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</si>
  <si>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</si>
  <si>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</si>
  <si>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</si>
  <si>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</si>
  <si>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</si>
  <si>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 xml:space="preserve">  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</si>
  <si>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</si>
  <si>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</si>
  <si>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</si>
  <si>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</si>
  <si>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</si>
  <si>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</si>
  <si>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</si>
  <si>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</si>
  <si>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</si>
  <si>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</si>
  <si>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</si>
  <si>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</si>
  <si>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</si>
  <si>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</si>
  <si>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</si>
  <si>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</si>
  <si>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</si>
  <si>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</si>
  <si>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</si>
  <si>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</si>
  <si>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</si>
  <si>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</si>
  <si>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</si>
  <si>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</si>
  <si>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</si>
  <si>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</si>
  <si>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</si>
  <si>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</si>
  <si>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</si>
  <si>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</si>
  <si>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</si>
  <si>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</si>
  <si>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 xml:space="preserve">  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</si>
  <si>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</si>
  <si>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</si>
  <si>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</si>
  <si>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</si>
  <si>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</si>
  <si>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</si>
  <si>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</si>
  <si>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</si>
  <si>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</si>
  <si>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</si>
  <si>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</si>
  <si>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</si>
  <si>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</si>
  <si>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</si>
  <si>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</si>
  <si>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</si>
  <si>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</si>
  <si>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</si>
  <si>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</si>
  <si>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</si>
  <si>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</si>
  <si>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</si>
  <si>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</si>
  <si>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</si>
  <si>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</si>
  <si>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</si>
  <si>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</si>
  <si>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</si>
  <si>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</si>
  <si>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</si>
  <si>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</si>
  <si>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</si>
  <si>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</si>
  <si>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</si>
  <si>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</si>
  <si>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</si>
  <si>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</si>
  <si>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</si>
  <si>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</si>
  <si>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</si>
  <si>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</si>
  <si>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</si>
  <si>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</si>
  <si>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</si>
  <si>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</si>
  <si>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</si>
  <si>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</si>
  <si>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</si>
  <si>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</si>
  <si>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t>
  </si>
  <si>
    <t xml:space="preserve">      重点企业贷款贴息</t>
  </si>
  <si>
    <t xml:space="preserve">      其他金融支出</t>
  </si>
  <si>
    <t>219</t>
  </si>
  <si>
    <t xml:space="preserve">  援助其他地区支出</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</si>
  <si>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</si>
  <si>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</si>
  <si>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</si>
  <si>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</si>
  <si>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</si>
  <si>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</si>
  <si>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</si>
  <si>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</si>
  <si>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</si>
  <si>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</si>
  <si>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</si>
  <si>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</si>
  <si>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</si>
  <si>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</si>
  <si>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</si>
  <si>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</si>
  <si>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</si>
  <si>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</si>
  <si>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t>
  </si>
  <si>
    <t xml:space="preserve">  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</si>
  <si>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</si>
  <si>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</si>
  <si>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</si>
  <si>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</si>
  <si>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</si>
  <si>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</si>
  <si>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</si>
  <si>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</si>
  <si>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</si>
  <si>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</si>
  <si>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</si>
  <si>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</si>
  <si>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</si>
  <si>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</si>
  <si>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</si>
  <si>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</si>
  <si>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</si>
  <si>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</si>
  <si>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</si>
  <si>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</si>
  <si>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</si>
  <si>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</si>
  <si>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</si>
  <si>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</si>
  <si>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</si>
  <si>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</si>
  <si>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</si>
  <si>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</si>
  <si>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</si>
  <si>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</si>
  <si>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</si>
  <si>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</si>
  <si>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</si>
  <si>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</si>
  <si>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</si>
  <si>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</si>
  <si>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</si>
  <si>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</si>
  <si>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</si>
  <si>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</si>
  <si>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</si>
  <si>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</si>
  <si>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</si>
  <si>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</si>
  <si>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</si>
  <si>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</si>
  <si>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</si>
  <si>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</si>
  <si>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</si>
  <si>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</si>
  <si>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</si>
  <si>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</si>
  <si>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</si>
  <si>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</si>
  <si>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</si>
  <si>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</si>
  <si>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</si>
  <si>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</si>
  <si>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</si>
  <si>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</si>
  <si>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</si>
  <si>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</si>
  <si>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</si>
  <si>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</si>
  <si>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</si>
  <si>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</si>
  <si>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</si>
  <si>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</si>
  <si>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</si>
  <si>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</si>
  <si>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</si>
  <si>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</si>
  <si>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</si>
  <si>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</si>
  <si>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</si>
  <si>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</si>
  <si>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</si>
  <si>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</si>
  <si>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</si>
  <si>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</si>
  <si>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221</t>
  </si>
  <si>
    <t xml:space="preserve">  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</si>
  <si>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</si>
  <si>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</si>
  <si>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</si>
  <si>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</si>
  <si>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</si>
  <si>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</si>
  <si>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</si>
  <si>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</si>
  <si>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</si>
  <si>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</si>
  <si>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</si>
  <si>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</si>
  <si>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</si>
  <si>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</si>
  <si>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</si>
  <si>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</si>
  <si>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</si>
  <si>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</si>
  <si>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</si>
  <si>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</si>
  <si>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</si>
  <si>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</si>
  <si>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</si>
  <si>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</si>
  <si>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</si>
  <si>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</si>
  <si>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</si>
  <si>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</si>
  <si>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</si>
  <si>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</si>
  <si>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</si>
  <si>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</si>
  <si>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</si>
  <si>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</si>
  <si>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</si>
  <si>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</si>
  <si>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</si>
  <si>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</si>
  <si>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</si>
  <si>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 xml:space="preserve">  粮油物资储备支出</t>
  </si>
  <si>
    <t>22201</t>
  </si>
  <si>
    <t xml:space="preserve">    粮油事务</t>
  </si>
  <si>
    <t>2220101</t>
  </si>
  <si>
    <t>2220102</t>
  </si>
  <si>
    <t>2220103</t>
  </si>
  <si>
    <t>2220104</t>
  </si>
  <si>
    <t xml:space="preserve">      财务和审计支出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</si>
  <si>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</si>
  <si>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</si>
  <si>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</si>
  <si>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</si>
  <si>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</si>
  <si>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</si>
  <si>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</si>
  <si>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</si>
  <si>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</si>
  <si>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</si>
  <si>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</si>
  <si>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</si>
  <si>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</si>
  <si>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</si>
  <si>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</si>
  <si>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</si>
  <si>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</si>
  <si>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</si>
  <si>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</si>
  <si>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</si>
  <si>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</si>
  <si>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</si>
  <si>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</si>
  <si>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</si>
  <si>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其他粮油事务支出</t>
  </si>
  <si>
    <t>22203</t>
  </si>
  <si>
    <t xml:space="preserve">    能源储备</t>
  </si>
  <si>
    <t>2220301</t>
  </si>
  <si>
    <t xml:space="preserve">      石油储备</t>
  </si>
  <si>
    <t>2220303</t>
  </si>
  <si>
    <t xml:space="preserve">      天然铀能源储备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</si>
  <si>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</si>
  <si>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</si>
  <si>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</si>
  <si>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</si>
  <si>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</si>
  <si>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</si>
  <si>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</si>
  <si>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</si>
  <si>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</si>
  <si>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</si>
  <si>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</si>
  <si>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</si>
  <si>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</si>
  <si>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</si>
  <si>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</si>
  <si>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</si>
  <si>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</si>
  <si>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</si>
  <si>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</si>
  <si>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</si>
  <si>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</si>
  <si>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</si>
  <si>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</si>
  <si>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</si>
  <si>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</si>
  <si>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</si>
  <si>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</si>
  <si>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</si>
  <si>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</si>
  <si>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</si>
  <si>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</si>
  <si>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</si>
  <si>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</si>
  <si>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</si>
  <si>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</si>
  <si>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</si>
  <si>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</si>
  <si>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</si>
  <si>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</si>
  <si>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</si>
  <si>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</si>
  <si>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</si>
  <si>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</si>
  <si>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</si>
  <si>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</si>
  <si>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 xml:space="preserve"> 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</si>
  <si>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</si>
  <si>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</si>
  <si>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</si>
  <si>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</si>
  <si>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</si>
  <si>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</si>
  <si>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</si>
  <si>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</si>
  <si>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</si>
  <si>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</si>
  <si>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</si>
  <si>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</si>
  <si>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</si>
  <si>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</si>
  <si>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</si>
  <si>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</si>
  <si>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</si>
  <si>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</si>
  <si>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</si>
  <si>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其他应急管理事务支出</t>
  </si>
  <si>
    <t>22402</t>
  </si>
  <si>
    <t xml:space="preserve">  消防事务</t>
  </si>
  <si>
    <t>2240201</t>
  </si>
  <si>
    <t xml:space="preserve">     行政运行</t>
  </si>
  <si>
    <t>2240202</t>
  </si>
  <si>
    <t xml:space="preserve">     一般行政管理事务</t>
  </si>
  <si>
    <t>2240203</t>
  </si>
  <si>
    <t xml:space="preserve">     机关服务</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</si>
  <si>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</si>
  <si>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</si>
  <si>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</si>
  <si>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</si>
  <si>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</si>
  <si>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</si>
  <si>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</si>
  <si>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</si>
  <si>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</si>
  <si>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</si>
  <si>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</si>
  <si>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</si>
  <si>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</si>
  <si>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</si>
  <si>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</si>
  <si>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</si>
  <si>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</si>
  <si>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</si>
  <si>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</si>
  <si>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</si>
  <si>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</si>
  <si>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</si>
  <si>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</si>
  <si>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 xml:space="preserve">     事业运行</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</si>
  <si>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</si>
  <si>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</si>
  <si>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</si>
  <si>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</si>
  <si>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</si>
  <si>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</si>
  <si>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</si>
  <si>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</si>
  <si>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</si>
  <si>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</si>
  <si>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</si>
  <si>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</si>
  <si>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</si>
  <si>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</si>
  <si>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</si>
  <si>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</si>
  <si>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</si>
  <si>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</si>
  <si>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</si>
  <si>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</si>
  <si>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</si>
  <si>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</si>
  <si>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</si>
  <si>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</si>
  <si>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</si>
  <si>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</si>
  <si>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</si>
  <si>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</si>
  <si>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</si>
  <si>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</si>
  <si>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</si>
  <si>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</si>
  <si>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</si>
  <si>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</si>
  <si>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</si>
  <si>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</si>
  <si>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</si>
  <si>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</si>
  <si>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</si>
  <si>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</si>
  <si>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</si>
  <si>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</si>
  <si>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</si>
  <si>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 xml:space="preserve">     其他灾害防治及应急管理支出</t>
  </si>
  <si>
    <t>227</t>
  </si>
  <si>
    <t xml:space="preserve"> 预备费</t>
  </si>
  <si>
    <t>229</t>
  </si>
  <si>
    <t xml:space="preserve"> 其他支出</t>
  </si>
  <si>
    <t>22902</t>
  </si>
  <si>
    <t xml:space="preserve">  年初预留</t>
  </si>
  <si>
    <t xml:space="preserve">     年初预留</t>
  </si>
  <si>
    <t>22999</t>
  </si>
  <si>
    <t xml:space="preserve">  其他支出</t>
  </si>
  <si>
    <t>232</t>
  </si>
  <si>
    <t xml:space="preserve">  债务付息支出</t>
  </si>
  <si>
    <t>23201</t>
  </si>
  <si>
    <t xml:space="preserve">    中央政府国内债务付息支出</t>
  </si>
  <si>
    <t>23202</t>
  </si>
  <si>
    <t xml:space="preserve">    中央政府国外债务付息支出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</si>
  <si>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</si>
  <si>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</si>
  <si>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</si>
  <si>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</si>
  <si>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</si>
  <si>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</si>
  <si>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</si>
  <si>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</si>
  <si>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2320304</t>
  </si>
  <si>
    <t xml:space="preserve">      地方政府其他一般债务付息支出</t>
  </si>
  <si>
    <t>233</t>
  </si>
  <si>
    <t xml:space="preserve">  债务发行费用支出</t>
  </si>
  <si>
    <t>23301</t>
  </si>
  <si>
    <t xml:space="preserve">    中央政府国内债务发行费用支出</t>
  </si>
  <si>
    <t>23302</t>
  </si>
  <si>
    <t xml:space="preserve">    中央政府国外债务发行费用支出</t>
  </si>
  <si>
    <t>23303</t>
  </si>
  <si>
    <t xml:space="preserve">    地方政府一般债务发行费用支出</t>
  </si>
  <si>
    <t>附件3</t>
  </si>
  <si>
    <t>项目</t>
  </si>
  <si>
    <t>决 算 数</t>
  </si>
  <si>
    <t>一般公共预算收入</t>
  </si>
  <si>
    <t>一般公共预算支出</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</si>
  <si>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</si>
  <si>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</si>
  <si>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</si>
  <si>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</si>
  <si>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</si>
  <si>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</si>
  <si>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</si>
  <si>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</si>
  <si>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</si>
  <si>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</si>
  <si>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</si>
  <si>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</si>
  <si>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</si>
  <si>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</si>
  <si>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</si>
  <si>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</si>
  <si>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</si>
  <si>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</si>
  <si>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</si>
  <si>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</si>
  <si>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</si>
  <si>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</si>
  <si>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</si>
  <si>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</si>
  <si>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</si>
  <si>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</si>
  <si>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城乡居民基本医疗保险转移支付收入</t>
  </si>
  <si>
    <t xml:space="preserve">    城乡居民基本医疗保险转移支付支出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</si>
  <si>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</si>
  <si>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</si>
  <si>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</si>
  <si>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</si>
  <si>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</si>
  <si>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</si>
  <si>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</si>
  <si>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</si>
  <si>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</si>
  <si>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</si>
  <si>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</si>
  <si>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</si>
  <si>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</si>
  <si>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</si>
  <si>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</si>
  <si>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</si>
  <si>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</si>
  <si>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</si>
  <si>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</si>
  <si>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</si>
  <si>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</si>
  <si>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</si>
  <si>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</si>
  <si>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</si>
  <si>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</si>
  <si>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</si>
  <si>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</si>
  <si>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</si>
  <si>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</si>
  <si>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</si>
  <si>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</si>
  <si>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</si>
  <si>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卫生健康共同财政事权转移支付收入  </t>
  </si>
  <si>
    <t xml:space="preserve">    卫生健康共同财政事权转移支付支出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</si>
  <si>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</si>
  <si>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</si>
  <si>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</si>
  <si>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</si>
  <si>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</si>
  <si>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</si>
  <si>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</si>
  <si>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</si>
  <si>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</si>
  <si>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</si>
  <si>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</si>
  <si>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</si>
  <si>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</si>
  <si>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</si>
  <si>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</si>
  <si>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</si>
  <si>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</si>
  <si>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</si>
  <si>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</si>
  <si>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</si>
  <si>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</si>
  <si>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</si>
  <si>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</si>
  <si>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</si>
  <si>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</si>
  <si>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</si>
  <si>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</si>
  <si>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</si>
  <si>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外交</t>
  </si>
  <si>
    <t xml:space="preserve">    国防</t>
  </si>
  <si>
    <t xml:space="preserve">    公共安全</t>
  </si>
  <si>
    <t xml:space="preserve">    科学技术</t>
  </si>
  <si>
    <t xml:space="preserve">    文化旅游体育与传媒</t>
  </si>
  <si>
    <t xml:space="preserve">    社会保障和就业</t>
  </si>
  <si>
    <t xml:space="preserve">    卫生健康</t>
  </si>
  <si>
    <t xml:space="preserve">    城乡社区</t>
  </si>
  <si>
    <t xml:space="preserve">    农林水</t>
  </si>
  <si>
    <t xml:space="preserve">    资源勘探信息等</t>
  </si>
  <si>
    <t xml:space="preserve">    商业服务业等</t>
  </si>
  <si>
    <t xml:space="preserve">    金融</t>
  </si>
  <si>
    <t xml:space="preserve">    自然资源海洋气象等</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</si>
  <si>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</si>
  <si>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</si>
  <si>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</si>
  <si>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</si>
  <si>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</si>
  <si>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</si>
  <si>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</si>
  <si>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</si>
  <si>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</si>
  <si>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</si>
  <si>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</si>
  <si>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</si>
  <si>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</si>
  <si>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</si>
  <si>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</si>
  <si>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</si>
  <si>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</si>
  <si>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</si>
  <si>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</si>
  <si>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</si>
  <si>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</si>
  <si>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</si>
  <si>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</si>
  <si>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</si>
  <si>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</si>
  <si>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</si>
  <si>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</si>
  <si>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</si>
  <si>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</si>
  <si>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</si>
  <si>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</si>
  <si>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</si>
  <si>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</si>
  <si>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</si>
  <si>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</si>
  <si>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</si>
  <si>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</si>
  <si>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</si>
  <si>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</si>
  <si>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</si>
  <si>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</si>
  <si>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</si>
  <si>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</si>
  <si>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</si>
  <si>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</si>
  <si>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</si>
  <si>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</si>
  <si>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</si>
  <si>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</si>
  <si>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</si>
  <si>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</si>
  <si>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</si>
  <si>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</si>
  <si>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</si>
  <si>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</si>
  <si>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</si>
  <si>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</si>
  <si>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</si>
  <si>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</si>
  <si>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</si>
  <si>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</si>
  <si>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</si>
  <si>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</si>
  <si>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</si>
  <si>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</si>
  <si>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</si>
  <si>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附件4</t>
  </si>
  <si>
    <t>科目代码</t>
  </si>
  <si>
    <t>预算数</t>
  </si>
  <si>
    <t>机关工资福利支出</t>
  </si>
  <si>
    <t>50101</t>
  </si>
  <si>
    <t xml:space="preserve"> 工资奖金津补贴</t>
  </si>
  <si>
    <t>50102</t>
  </si>
  <si>
    <t xml:space="preserve"> 社会保障缴费</t>
  </si>
  <si>
    <t>50103</t>
  </si>
  <si>
    <t xml:space="preserve"> 住房公积金</t>
  </si>
  <si>
    <t>50199</t>
  </si>
  <si>
    <t xml:space="preserve"> 其他工资福利支出</t>
  </si>
  <si>
    <t>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</si>
  <si>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</si>
  <si>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</si>
  <si>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</si>
  <si>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</si>
  <si>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</si>
  <si>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</si>
  <si>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</si>
  <si>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</si>
  <si>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</si>
  <si>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</si>
  <si>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</si>
  <si>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</si>
  <si>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50207</t>
  </si>
  <si>
    <t xml:space="preserve"> 因公出国(境)费用</t>
  </si>
  <si>
    <t>50208</t>
  </si>
  <si>
    <t xml:space="preserve"> 公务用车运行维护费</t>
  </si>
  <si>
    <t>50209</t>
  </si>
  <si>
    <t xml:space="preserve"> 维修（护）费</t>
  </si>
  <si>
    <t>50299</t>
  </si>
  <si>
    <t xml:space="preserve"> 其他商品和服务支出</t>
  </si>
  <si>
    <t>机关资本性支出（一）</t>
  </si>
  <si>
    <t xml:space="preserve"> 房屋建筑物构建</t>
  </si>
  <si>
    <t>50302</t>
  </si>
  <si>
    <t xml:space="preserve"> 基础设施建设</t>
  </si>
  <si>
    <t xml:space="preserve"> 公务用车购置</t>
  </si>
  <si>
    <t xml:space="preserve"> 土地征迁补偿和安置支出</t>
  </si>
  <si>
    <t>50306</t>
  </si>
  <si>
    <t xml:space="preserve"> 设备购置</t>
  </si>
  <si>
    <t>50307</t>
  </si>
  <si>
    <t xml:space="preserve"> 大型修缮</t>
  </si>
  <si>
    <t xml:space="preserve"> 其他资本性支出</t>
  </si>
  <si>
    <t>机关资本性支出（二）</t>
  </si>
  <si>
    <t xml:space="preserve"> 房屋建筑物购建</t>
  </si>
  <si>
    <t>对事业单位经常性补助</t>
  </si>
  <si>
    <t>50501</t>
  </si>
  <si>
    <t xml:space="preserve"> 工资福利支出</t>
  </si>
  <si>
    <t>50502</t>
  </si>
  <si>
    <t xml:space="preserve"> 商品和服务支出</t>
  </si>
  <si>
    <t xml:space="preserve"> 其他对事业单位补助</t>
  </si>
  <si>
    <t>对事业单位资本性补助</t>
  </si>
  <si>
    <t>50601</t>
  </si>
  <si>
    <t xml:space="preserve"> 资本性支出（一）</t>
  </si>
  <si>
    <t xml:space="preserve"> 资本性支出（二）</t>
  </si>
  <si>
    <t>对企业补助</t>
  </si>
  <si>
    <t>50701</t>
  </si>
  <si>
    <t xml:space="preserve"> 费用补贴</t>
  </si>
  <si>
    <t>50702</t>
  </si>
  <si>
    <t xml:space="preserve"> 利息补贴</t>
  </si>
  <si>
    <t>50799</t>
  </si>
  <si>
    <t xml:space="preserve"> 其他对企业补助</t>
  </si>
  <si>
    <t>对企业资本性补助</t>
  </si>
  <si>
    <t xml:space="preserve"> 对企业资本性支出(一)</t>
  </si>
  <si>
    <t xml:space="preserve"> 对企业资本性支出(二)</t>
  </si>
  <si>
    <t>对个人和家庭的补助</t>
  </si>
  <si>
    <t>50901</t>
  </si>
  <si>
    <t xml:space="preserve"> 社会福利和救助</t>
  </si>
  <si>
    <t>50902</t>
  </si>
  <si>
    <t xml:space="preserve"> 助学金</t>
  </si>
  <si>
    <t>50903</t>
  </si>
  <si>
    <t xml:space="preserve"> 个人农业生产补贴</t>
  </si>
  <si>
    <t>50905</t>
  </si>
  <si>
    <t xml:space="preserve"> 离退休费</t>
  </si>
  <si>
    <t>50999</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</si>
  <si>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</si>
  <si>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</si>
  <si>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</si>
  <si>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</si>
  <si>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</si>
  <si>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</si>
  <si>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</si>
  <si>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</si>
  <si>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</si>
  <si>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</si>
  <si>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 xml:space="preserve"> 国内债务还本</t>
  </si>
  <si>
    <t xml:space="preserve"> 国外债务还本</t>
  </si>
  <si>
    <t>转移性支出</t>
  </si>
  <si>
    <t>51301</t>
  </si>
  <si>
    <t xml:space="preserve"> 上下级政府间转移性支出</t>
  </si>
  <si>
    <t>预备费及预留</t>
  </si>
  <si>
    <t xml:space="preserve"> 预留</t>
  </si>
  <si>
    <t>其他支出</t>
  </si>
  <si>
    <t>59999</t>
  </si>
  <si>
    <t>一般公共预算支出预算总计</t>
  </si>
  <si>
    <t>注：按照《关于印发支出经济分类科目改革方案的通知》（川财预[2017]113号）文件要求，区级财政从2018年起编制一般公共预算政府经济分类支出预算。</t>
  </si>
  <si>
    <t>附件5</t>
  </si>
  <si>
    <t>其他对事业单位补助</t>
  </si>
  <si>
    <t>附件6</t>
  </si>
  <si>
    <t>预    算    科    目</t>
  </si>
  <si>
    <t>累计占预算%</t>
  </si>
  <si>
    <t>合计</t>
  </si>
  <si>
    <t>工资福利支出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</si>
  <si>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</si>
  <si>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</si>
  <si>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</si>
  <si>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</si>
  <si>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</si>
  <si>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</si>
  <si>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</si>
  <si>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</si>
  <si>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</si>
  <si>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</si>
  <si>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</si>
  <si>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</si>
  <si>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</si>
  <si>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</si>
  <si>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</si>
  <si>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</si>
  <si>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</si>
  <si>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</si>
  <si>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</si>
  <si>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</si>
  <si>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</si>
  <si>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</si>
  <si>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</si>
  <si>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</si>
  <si>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</si>
  <si>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</si>
  <si>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</si>
  <si>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</si>
  <si>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</si>
  <si>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</si>
  <si>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</si>
  <si>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</si>
  <si>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</si>
  <si>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</si>
  <si>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</si>
  <si>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</si>
  <si>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</si>
  <si>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</si>
  <si>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</si>
  <si>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</si>
  <si>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</si>
  <si>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</si>
  <si>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</si>
  <si>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</si>
  <si>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</si>
  <si>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</si>
  <si>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</si>
  <si>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</si>
  <si>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</si>
  <si>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</si>
  <si>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</si>
  <si>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</si>
  <si>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资本性支出</t>
  </si>
  <si>
    <t xml:space="preserve">  办公设备购置</t>
  </si>
  <si>
    <t xml:space="preserve">  专用设备购置</t>
  </si>
  <si>
    <t xml:space="preserve">  信息网络及软件购置更新</t>
  </si>
  <si>
    <t xml:space="preserve">  其他资本性支出</t>
  </si>
  <si>
    <t>附件7</t>
  </si>
  <si>
    <t>预 算 科 目</t>
  </si>
  <si>
    <t>附件8</t>
  </si>
  <si>
    <t>序号</t>
  </si>
  <si>
    <t>决算数（元）</t>
  </si>
  <si>
    <t>1</t>
  </si>
  <si>
    <r>
      <t>93039980008-2021</t>
    </r>
    <r>
      <rPr>
        <sz val="10"/>
        <color indexed="8"/>
        <rFont val="Arial"/>
        <family val="2"/>
      </rPr>
      <t>年农村综合改革转移支付预算</t>
    </r>
  </si>
  <si>
    <t>2</t>
  </si>
  <si>
    <r>
      <t>93069980109-2021</t>
    </r>
    <r>
      <rPr>
        <sz val="10"/>
        <color indexed="8"/>
        <rFont val="Arial"/>
        <family val="2"/>
      </rPr>
      <t>年财政金融互动奖补资金预算指标</t>
    </r>
  </si>
  <si>
    <t>3</t>
  </si>
  <si>
    <r>
      <t>93039980005-2021</t>
    </r>
    <r>
      <rPr>
        <sz val="10"/>
        <color indexed="8"/>
        <rFont val="Arial"/>
        <family val="2"/>
      </rPr>
      <t>年农村综合改革转移支付预算</t>
    </r>
  </si>
  <si>
    <t>4</t>
  </si>
  <si>
    <r>
      <t>93070009079-</t>
    </r>
    <r>
      <rPr>
        <sz val="10"/>
        <color indexed="8"/>
        <rFont val="Arial"/>
        <family val="2"/>
      </rPr>
      <t>返还2020年森林植被恢复费（第一批）及下达省级分成项目支出资金</t>
    </r>
  </si>
  <si>
    <t>5</t>
  </si>
  <si>
    <r>
      <t>93079980124-2021</t>
    </r>
    <r>
      <rPr>
        <sz val="10"/>
        <color indexed="8"/>
        <rFont val="Arial"/>
        <family val="2"/>
      </rPr>
      <t>年第二批地质灾害防治专项资金预算（省级）</t>
    </r>
  </si>
  <si>
    <t>6</t>
  </si>
  <si>
    <r>
      <t>93019980103-2021</t>
    </r>
    <r>
      <rPr>
        <sz val="10"/>
        <color indexed="8"/>
        <rFont val="Arial"/>
        <family val="2"/>
      </rPr>
      <t>年征兵经费预算</t>
    </r>
  </si>
  <si>
    <t>7</t>
  </si>
  <si>
    <r>
      <t>381303AZ10103-</t>
    </r>
    <r>
      <rPr>
        <sz val="10"/>
        <color indexed="8"/>
        <rFont val="Arial"/>
        <family val="2"/>
      </rPr>
      <t>公路运输量统计样本车辆调查专项经费</t>
    </r>
  </si>
  <si>
    <t>8</t>
  </si>
  <si>
    <r>
      <t>999305AZ30561-</t>
    </r>
    <r>
      <rPr>
        <sz val="10"/>
        <color indexed="8"/>
        <rFont val="Arial"/>
        <family val="2"/>
      </rPr>
      <t>兑现2019、2020年度建筑业和房地产企业统计人员工作补贴</t>
    </r>
  </si>
  <si>
    <t>9</t>
  </si>
  <si>
    <r>
      <t>302301AZ17101-</t>
    </r>
    <r>
      <rPr>
        <sz val="10"/>
        <color indexed="8"/>
        <rFont val="Arial"/>
        <family val="2"/>
      </rPr>
      <t>走访慰问农民工慰问经费</t>
    </r>
  </si>
  <si>
    <t>10</t>
  </si>
  <si>
    <r>
      <t>93019980048-2021</t>
    </r>
    <r>
      <rPr>
        <sz val="10"/>
        <color indexed="8"/>
        <rFont val="Arial"/>
        <family val="2"/>
      </rPr>
      <t>年省级药品监管专项资金</t>
    </r>
  </si>
  <si>
    <t>11</t>
  </si>
  <si>
    <r>
      <t>93010009061-2020</t>
    </r>
    <r>
      <rPr>
        <sz val="10"/>
        <color indexed="8"/>
        <rFont val="Arial"/>
        <family val="2"/>
      </rPr>
      <t>年铁路护路联防专项资金</t>
    </r>
  </si>
  <si>
    <t>12</t>
  </si>
  <si>
    <r>
      <t>999305AZ30555-</t>
    </r>
    <r>
      <rPr>
        <sz val="10"/>
        <color indexed="8"/>
        <rFont val="Arial"/>
        <family val="2"/>
      </rPr>
      <t>兑现2020年“限上”“规上”企业统计人员工作补贴资金</t>
    </r>
  </si>
  <si>
    <t>13</t>
  </si>
  <si>
    <r>
      <t>999306BZ10102-</t>
    </r>
    <r>
      <rPr>
        <sz val="10"/>
        <color indexed="8"/>
        <rFont val="Arial"/>
        <family val="2"/>
      </rPr>
      <t>创业担保贷款贴息资金</t>
    </r>
  </si>
  <si>
    <t>14</t>
  </si>
  <si>
    <r>
      <t>999306BZ10103-“</t>
    </r>
    <r>
      <rPr>
        <sz val="10"/>
        <color indexed="8"/>
        <rFont val="Arial"/>
        <family val="2"/>
      </rPr>
      <t>扶贫保”资金</t>
    </r>
  </si>
  <si>
    <t>15</t>
  </si>
  <si>
    <r>
      <t>93019980165-2021</t>
    </r>
    <r>
      <rPr>
        <sz val="10"/>
        <color indexed="8"/>
        <rFont val="Arial"/>
        <family val="2"/>
      </rPr>
      <t>年铁路护路联防专项资金</t>
    </r>
  </si>
  <si>
    <t>16</t>
  </si>
  <si>
    <r>
      <t>104101BZ10109-</t>
    </r>
    <r>
      <rPr>
        <sz val="10"/>
        <color indexed="8"/>
        <rFont val="Arial"/>
        <family val="2"/>
      </rPr>
      <t>非扩权县农村电影公益放映场次补贴市级配套资金</t>
    </r>
  </si>
  <si>
    <t>17</t>
  </si>
  <si>
    <r>
      <t>329301BA10101-</t>
    </r>
    <r>
      <rPr>
        <sz val="10"/>
        <color indexed="8"/>
        <rFont val="Arial"/>
        <family val="2"/>
      </rPr>
      <t>三馆免开市级配套资金</t>
    </r>
  </si>
  <si>
    <t>18</t>
  </si>
  <si>
    <r>
      <t>371301BB10105-</t>
    </r>
    <r>
      <rPr>
        <sz val="10"/>
        <color indexed="8"/>
        <rFont val="Arial"/>
        <family val="2"/>
      </rPr>
      <t>城乡贫困群众，“三无对象”春节慰问经费</t>
    </r>
  </si>
  <si>
    <t>19</t>
  </si>
  <si>
    <r>
      <t>93069980182-2021</t>
    </r>
    <r>
      <rPr>
        <sz val="10"/>
        <color indexed="8"/>
        <rFont val="Arial"/>
        <family val="2"/>
      </rPr>
      <t>年普惠金融发展专项资金预算</t>
    </r>
  </si>
  <si>
    <t>20</t>
  </si>
  <si>
    <r>
      <t>382301AZ10111-</t>
    </r>
    <r>
      <rPr>
        <sz val="10"/>
        <color indexed="8"/>
        <rFont val="Arial"/>
        <family val="2"/>
      </rPr>
      <t>地质灾害综合防治项目</t>
    </r>
  </si>
  <si>
    <t>21</t>
  </si>
  <si>
    <r>
      <t>381301BZ1020201-</t>
    </r>
    <r>
      <rPr>
        <sz val="10"/>
        <color indexed="8"/>
        <rFont val="Arial"/>
        <family val="2"/>
      </rPr>
      <t>农村道路客运补贴</t>
    </r>
  </si>
  <si>
    <t>22</t>
  </si>
  <si>
    <r>
      <t>93019980284-</t>
    </r>
    <r>
      <rPr>
        <sz val="10"/>
        <color indexed="8"/>
        <rFont val="Arial"/>
        <family val="2"/>
      </rPr>
      <t>脱贫攻坚一线干部风险保障基金</t>
    </r>
  </si>
  <si>
    <t>23</t>
  </si>
  <si>
    <r>
      <t>93019980053-2021</t>
    </r>
    <r>
      <rPr>
        <sz val="10"/>
        <color indexed="8"/>
        <rFont val="Arial"/>
        <family val="2"/>
      </rPr>
      <t>年中央药品监管补助资金预算</t>
    </r>
  </si>
  <si>
    <t>24</t>
  </si>
  <si>
    <r>
      <t>93040009005-2020</t>
    </r>
    <r>
      <rPr>
        <sz val="10"/>
        <color indexed="8"/>
        <rFont val="Arial"/>
        <family val="2"/>
      </rPr>
      <t>年中央财政退役安置补助资金（第三批）</t>
    </r>
  </si>
  <si>
    <t>25</t>
  </si>
  <si>
    <r>
      <t>9305998020403-2021</t>
    </r>
    <r>
      <rPr>
        <sz val="10"/>
        <color indexed="8"/>
        <rFont val="Arial"/>
        <family val="2"/>
      </rPr>
      <t>年省烟草发展专项资金</t>
    </r>
  </si>
  <si>
    <t>26</t>
  </si>
  <si>
    <r>
      <t>93019980045-2021</t>
    </r>
    <r>
      <rPr>
        <sz val="10"/>
        <color indexed="8"/>
        <rFont val="Arial"/>
        <family val="2"/>
      </rPr>
      <t>年省级市场监管专项资金</t>
    </r>
  </si>
  <si>
    <t>27</t>
  </si>
  <si>
    <r>
      <t>93020009174-2020</t>
    </r>
    <r>
      <rPr>
        <sz val="10"/>
        <color indexed="8"/>
        <rFont val="Arial"/>
        <family val="2"/>
      </rPr>
      <t>年省级别公共文化服务体系建设专项资金（出版物市场监管）</t>
    </r>
  </si>
  <si>
    <t>28</t>
  </si>
  <si>
    <r>
      <t>93040009030-2020</t>
    </r>
    <r>
      <rPr>
        <sz val="10"/>
        <color indexed="8"/>
        <rFont val="Arial"/>
        <family val="2"/>
      </rPr>
      <t>年省级财政退役安置补助资金</t>
    </r>
  </si>
  <si>
    <t>29</t>
  </si>
  <si>
    <r>
      <t>93059980194-2021</t>
    </r>
    <r>
      <rPr>
        <sz val="10"/>
        <color indexed="8"/>
        <rFont val="Arial"/>
        <family val="2"/>
      </rPr>
      <t>年省级财政工会专项资金</t>
    </r>
  </si>
  <si>
    <t>30</t>
  </si>
  <si>
    <r>
      <t>93050009069-2020</t>
    </r>
    <r>
      <rPr>
        <sz val="10"/>
        <color indexed="8"/>
        <rFont val="Arial"/>
        <family val="2"/>
      </rPr>
      <t>年省级外经贸发展资金</t>
    </r>
  </si>
  <si>
    <t>31</t>
  </si>
  <si>
    <t>93110009210-援藏援彝干部人才特殊补帖第三年度补助资金</t>
  </si>
  <si>
    <t>32</t>
  </si>
  <si>
    <r>
      <t>93029970054-2021</t>
    </r>
    <r>
      <rPr>
        <sz val="10"/>
        <color indexed="8"/>
        <rFont val="Arial"/>
        <family val="2"/>
      </rPr>
      <t>年第一批省级科技计划项目资金预算</t>
    </r>
  </si>
  <si>
    <t>33</t>
  </si>
  <si>
    <r>
      <t>93019980176-2021</t>
    </r>
    <r>
      <rPr>
        <sz val="10"/>
        <color indexed="8"/>
        <rFont val="Arial"/>
        <family val="2"/>
      </rPr>
      <t>年市场监管专项资金预算</t>
    </r>
  </si>
  <si>
    <t>34</t>
  </si>
  <si>
    <t>93010009082-2020年度深度贫困县千名紧缺专业人才培养行动研修培养经费预算</t>
  </si>
  <si>
    <t>35</t>
  </si>
  <si>
    <r>
      <t>93010009209-2020</t>
    </r>
    <r>
      <rPr>
        <sz val="10"/>
        <color indexed="8"/>
        <rFont val="Arial"/>
        <family val="2"/>
      </rPr>
      <t>年省级政法转移支付资金</t>
    </r>
  </si>
  <si>
    <t>36</t>
  </si>
  <si>
    <r>
      <t>999303DZ30391-2021</t>
    </r>
    <r>
      <rPr>
        <sz val="10"/>
        <color indexed="8"/>
        <rFont val="Arial"/>
        <family val="2"/>
      </rPr>
      <t>年扶持发展村集体经济市级配套资金</t>
    </r>
  </si>
  <si>
    <t>37</t>
  </si>
  <si>
    <r>
      <t>93070009090-</t>
    </r>
    <r>
      <rPr>
        <sz val="10"/>
        <color indexed="8"/>
        <rFont val="Arial"/>
        <family val="2"/>
      </rPr>
      <t>川财资环〔2020〕114号下达2020年第五批省级地质灾害防治补助资金预算</t>
    </r>
  </si>
  <si>
    <t>38</t>
  </si>
  <si>
    <r>
      <t>93019980164-2021</t>
    </r>
    <r>
      <rPr>
        <sz val="10"/>
        <color indexed="8"/>
        <rFont val="Arial"/>
        <family val="2"/>
      </rPr>
      <t>年铁路护路联防专项资金</t>
    </r>
  </si>
  <si>
    <t>39</t>
  </si>
  <si>
    <r>
      <t>93039980188-2021</t>
    </r>
    <r>
      <rPr>
        <sz val="10"/>
        <color indexed="8"/>
        <rFont val="Arial"/>
        <family val="2"/>
      </rPr>
      <t>年农村综合改革转移支付预算</t>
    </r>
  </si>
  <si>
    <t>40</t>
  </si>
  <si>
    <r>
      <t>93029970095-2021</t>
    </r>
    <r>
      <rPr>
        <sz val="10"/>
        <color indexed="8"/>
        <rFont val="Arial"/>
        <family val="2"/>
      </rPr>
      <t>年广播电视户户通运行维护费</t>
    </r>
  </si>
  <si>
    <t>41</t>
  </si>
  <si>
    <r>
      <t>93020009177-2020</t>
    </r>
    <r>
      <rPr>
        <sz val="10"/>
        <color indexed="8"/>
        <rFont val="Arial"/>
        <family val="2"/>
      </rPr>
      <t>年省级公共文化服务体系建设专项资金（乡史村史和社区博物馆）</t>
    </r>
  </si>
  <si>
    <t>42</t>
  </si>
  <si>
    <r>
      <t>93020009176-2020</t>
    </r>
    <r>
      <rPr>
        <sz val="10"/>
        <color indexed="8"/>
        <rFont val="Arial"/>
        <family val="2"/>
      </rPr>
      <t>年中央支持地方公共文化服务体系建设补助资金预算（一般项目、绩效奖励）</t>
    </r>
  </si>
  <si>
    <t>43</t>
  </si>
  <si>
    <r>
      <t>93069980028-2021</t>
    </r>
    <r>
      <rPr>
        <sz val="10"/>
        <color indexed="8"/>
        <rFont val="Arial"/>
        <family val="2"/>
      </rPr>
      <t>年普惠金融发展专项资金预算指标</t>
    </r>
  </si>
  <si>
    <t>44</t>
  </si>
  <si>
    <t>45</t>
  </si>
  <si>
    <r>
      <t>93010009208-</t>
    </r>
    <r>
      <rPr>
        <sz val="10"/>
        <color indexed="8"/>
        <rFont val="Arial"/>
        <family val="2"/>
      </rPr>
      <t>下达专项经费预算</t>
    </r>
  </si>
  <si>
    <t>46</t>
  </si>
  <si>
    <r>
      <t>93050009180-2020</t>
    </r>
    <r>
      <rPr>
        <sz val="10"/>
        <color indexed="8"/>
        <rFont val="Arial"/>
        <family val="2"/>
      </rPr>
      <t>年省级供销综合改革及发展专项资金预算</t>
    </r>
  </si>
  <si>
    <t>47</t>
  </si>
  <si>
    <r>
      <t>93069980094-2021</t>
    </r>
    <r>
      <rPr>
        <sz val="10"/>
        <color indexed="8"/>
        <rFont val="Arial"/>
        <family val="2"/>
      </rPr>
      <t>年省级普惠金融发展专项资金预算指标</t>
    </r>
  </si>
  <si>
    <t>48</t>
  </si>
  <si>
    <t>49</t>
  </si>
  <si>
    <r>
      <t>93040009169-2020</t>
    </r>
    <r>
      <rPr>
        <sz val="10"/>
        <color indexed="8"/>
        <rFont val="Arial"/>
        <family val="2"/>
      </rPr>
      <t>年高校毕业生“三支一扶”计划中央和省级财政补助专项资金</t>
    </r>
  </si>
  <si>
    <t>50</t>
  </si>
  <si>
    <r>
      <t>93049980236-2021</t>
    </r>
    <r>
      <rPr>
        <sz val="10"/>
        <color indexed="8"/>
        <rFont val="Arial"/>
        <family val="2"/>
      </rPr>
      <t>年重大传染病防控中央补助资金（第二批）</t>
    </r>
  </si>
  <si>
    <t>51</t>
  </si>
  <si>
    <r>
      <t>93050009070-</t>
    </r>
    <r>
      <rPr>
        <sz val="10"/>
        <color indexed="8"/>
        <rFont val="Arial"/>
        <family val="2"/>
      </rPr>
      <t>工业发展应急资金</t>
    </r>
  </si>
  <si>
    <t>52</t>
  </si>
  <si>
    <r>
      <t>93059980207-2021</t>
    </r>
    <r>
      <rPr>
        <sz val="10"/>
        <color indexed="8"/>
        <rFont val="Arial"/>
        <family val="2"/>
      </rPr>
      <t>年“7.9”暴雨洪灾交通应急救灾资金</t>
    </r>
  </si>
  <si>
    <t>53</t>
  </si>
  <si>
    <r>
      <t>999303BA10101-2021</t>
    </r>
    <r>
      <rPr>
        <sz val="10"/>
        <color indexed="8"/>
        <rFont val="Arial"/>
        <family val="2"/>
      </rPr>
      <t>年基层组织活动和公共服务运行经费市级配套资金（下县）</t>
    </r>
  </si>
  <si>
    <t>54</t>
  </si>
  <si>
    <r>
      <t>999302AZ10163-</t>
    </r>
    <r>
      <rPr>
        <sz val="10"/>
        <color indexed="8"/>
        <rFont val="Arial"/>
        <family val="2"/>
      </rPr>
      <t>市级森林植被恢复费</t>
    </r>
  </si>
  <si>
    <t>55</t>
  </si>
  <si>
    <r>
      <t>93050009060-2020</t>
    </r>
    <r>
      <rPr>
        <sz val="10"/>
        <color indexed="8"/>
        <rFont val="Arial"/>
        <family val="2"/>
      </rPr>
      <t>年中央自然灾害救灾资金预算</t>
    </r>
  </si>
  <si>
    <t>56</t>
  </si>
  <si>
    <t>57</t>
  </si>
  <si>
    <t>58</t>
  </si>
  <si>
    <t>59</t>
  </si>
  <si>
    <r>
      <t>93059980061-2021</t>
    </r>
    <r>
      <rPr>
        <sz val="10"/>
        <color indexed="8"/>
        <rFont val="Arial"/>
        <family val="2"/>
      </rPr>
      <t>年中央财政成品油税费改革转移支付资金</t>
    </r>
  </si>
  <si>
    <t>60</t>
  </si>
  <si>
    <r>
      <t>93049980017-2021</t>
    </r>
    <r>
      <rPr>
        <sz val="10"/>
        <color indexed="8"/>
        <rFont val="Arial"/>
        <family val="2"/>
      </rPr>
      <t>年重大传染病防控中央补助资金</t>
    </r>
  </si>
  <si>
    <t>61</t>
  </si>
  <si>
    <r>
      <t>93039980079-2021</t>
    </r>
    <r>
      <rPr>
        <sz val="10"/>
        <color indexed="8"/>
        <rFont val="Arial"/>
        <family val="2"/>
      </rPr>
      <t>年农村综合改革转移支付预算（扶持村级集体经济发展）</t>
    </r>
  </si>
  <si>
    <t>62</t>
  </si>
  <si>
    <r>
      <t>93070009172-2020</t>
    </r>
    <r>
      <rPr>
        <sz val="10"/>
        <color indexed="8"/>
        <rFont val="Arial"/>
        <family val="2"/>
      </rPr>
      <t>年省级第四批生态环境保护专项资金支出预算</t>
    </r>
  </si>
  <si>
    <t>63</t>
  </si>
  <si>
    <r>
      <t>93050009094-</t>
    </r>
    <r>
      <rPr>
        <sz val="10"/>
        <color indexed="8"/>
        <rFont val="Arial"/>
        <family val="2"/>
      </rPr>
      <t>车辆购置税收入补助地方资金预算</t>
    </r>
  </si>
  <si>
    <t>64</t>
  </si>
  <si>
    <r>
      <t>93050009003-2020</t>
    </r>
    <r>
      <rPr>
        <sz val="10"/>
        <color indexed="8"/>
        <rFont val="Arial"/>
        <family val="2"/>
      </rPr>
      <t>年自然灾害救灾资金（冬春救助）</t>
    </r>
  </si>
  <si>
    <t>65</t>
  </si>
  <si>
    <t>66</t>
  </si>
  <si>
    <r>
      <t>93030009035-2020</t>
    </r>
    <r>
      <rPr>
        <sz val="10"/>
        <color indexed="8"/>
        <rFont val="Arial"/>
        <family val="2"/>
      </rPr>
      <t>年中央水利救灾资金</t>
    </r>
  </si>
  <si>
    <t>67</t>
  </si>
  <si>
    <t>68</t>
  </si>
  <si>
    <r>
      <t>93059980231-2021</t>
    </r>
    <r>
      <rPr>
        <sz val="10"/>
        <color indexed="8"/>
        <rFont val="Arial"/>
        <family val="2"/>
      </rPr>
      <t>年省级农村饮水安全专项资金预算</t>
    </r>
  </si>
  <si>
    <t>69</t>
  </si>
  <si>
    <t>70</t>
  </si>
  <si>
    <t>71</t>
  </si>
  <si>
    <r>
      <t>93050009178-</t>
    </r>
    <r>
      <rPr>
        <sz val="10"/>
        <color indexed="8"/>
        <rFont val="Arial"/>
        <family val="2"/>
      </rPr>
      <t>中央财政2019年度城市公交农村客运出租车成品油价格补助资金</t>
    </r>
  </si>
  <si>
    <t>72</t>
  </si>
  <si>
    <r>
      <t>93070009091-</t>
    </r>
    <r>
      <rPr>
        <sz val="10"/>
        <color indexed="8"/>
        <rFont val="Arial"/>
        <family val="2"/>
      </rPr>
      <t>川财资环〔2020〕114号下达2021年第一批中央地质灾害防治补助资金预算</t>
    </r>
  </si>
  <si>
    <t>73</t>
  </si>
  <si>
    <t>74</t>
  </si>
  <si>
    <t>93039980008-2021年农村综合改革转移支付预算</t>
  </si>
  <si>
    <t>75</t>
  </si>
  <si>
    <t>76</t>
  </si>
  <si>
    <r>
      <t>93079980117-2021</t>
    </r>
    <r>
      <rPr>
        <sz val="10"/>
        <color indexed="8"/>
        <rFont val="Arial"/>
        <family val="2"/>
      </rPr>
      <t>年省级生态环境保护专项资金支出预算</t>
    </r>
  </si>
  <si>
    <t>77</t>
  </si>
  <si>
    <r>
      <t>93059980172-2021</t>
    </r>
    <r>
      <rPr>
        <sz val="10"/>
        <color indexed="8"/>
        <rFont val="Arial"/>
        <family val="2"/>
      </rPr>
      <t>年重点区域生态保护和修复专项中央预算内投资支出预算</t>
    </r>
  </si>
  <si>
    <t>78</t>
  </si>
  <si>
    <r>
      <t>93079980227-2021</t>
    </r>
    <r>
      <rPr>
        <sz val="10"/>
        <color indexed="8"/>
        <rFont val="Arial"/>
        <family val="2"/>
      </rPr>
      <t>年第3批地质灾害防治专项资金预算（省级）</t>
    </r>
  </si>
  <si>
    <t>79</t>
  </si>
  <si>
    <t>93059980138-2021年第一批水安全保障工程专项中央预算内投资支出预算</t>
  </si>
  <si>
    <t>80</t>
  </si>
  <si>
    <r>
      <t>93050009095-</t>
    </r>
    <r>
      <rPr>
        <sz val="10"/>
        <color indexed="8"/>
        <rFont val="Arial"/>
        <family val="2"/>
      </rPr>
      <t>车辆购置税收入补助地方资金预算</t>
    </r>
  </si>
  <si>
    <t>附件9</t>
  </si>
  <si>
    <t xml:space="preserve">项  目  </t>
  </si>
  <si>
    <t>为预算数%</t>
  </si>
  <si>
    <t>合   计</t>
  </si>
  <si>
    <t>一、（市、县）本级支出</t>
  </si>
  <si>
    <t xml:space="preserve">   一般公共服务支出</t>
  </si>
  <si>
    <t xml:space="preserve">   外交支出</t>
  </si>
  <si>
    <t xml:space="preserve">   国防支出</t>
  </si>
  <si>
    <t xml:space="preserve">  资源勘探信息等支出</t>
  </si>
  <si>
    <t xml:space="preserve">  灾害防治及应急管理支出</t>
  </si>
  <si>
    <t>二、对下转移支付</t>
  </si>
  <si>
    <t>备注：</t>
  </si>
  <si>
    <t>附件10</t>
  </si>
  <si>
    <t>单位：万元,%</t>
  </si>
  <si>
    <t>项目（计划）</t>
  </si>
  <si>
    <t>为预算</t>
  </si>
  <si>
    <t>国道G245金口河过境段隧道建设</t>
  </si>
  <si>
    <t>……</t>
  </si>
  <si>
    <t>说明：</t>
  </si>
  <si>
    <t>附件11</t>
  </si>
  <si>
    <r>
      <t>预</t>
    </r>
    <r>
      <rPr>
        <b/>
        <sz val="10"/>
        <rFont val="Times New Roman"/>
        <family val="1"/>
      </rPr>
      <t xml:space="preserve">    </t>
    </r>
    <r>
      <rPr>
        <b/>
        <sz val="10"/>
        <rFont val="宋体"/>
        <family val="0"/>
      </rPr>
      <t>算</t>
    </r>
    <r>
      <rPr>
        <b/>
        <sz val="10"/>
        <rFont val="Times New Roman"/>
        <family val="1"/>
      </rPr>
      <t xml:space="preserve">    </t>
    </r>
    <r>
      <rPr>
        <b/>
        <sz val="10"/>
        <rFont val="宋体"/>
        <family val="0"/>
      </rPr>
      <t>科</t>
    </r>
    <r>
      <rPr>
        <b/>
        <sz val="10"/>
        <rFont val="Times New Roman"/>
        <family val="1"/>
      </rPr>
      <t xml:space="preserve">    </t>
    </r>
    <r>
      <rPr>
        <b/>
        <sz val="10"/>
        <rFont val="宋体"/>
        <family val="0"/>
      </rPr>
      <t>目</t>
    </r>
  </si>
  <si>
    <t>一、农网还贷资金收入</t>
  </si>
  <si>
    <t>二、港口建设费收入</t>
  </si>
  <si>
    <t>三、新型墙体材料专项基金收入</t>
  </si>
  <si>
    <t>四、国家电影事业发展专项资金收入</t>
  </si>
  <si>
    <t>五、城市公用事业附加收入</t>
  </si>
  <si>
    <t>六、国有土地收益基金收入</t>
  </si>
  <si>
    <t>七、农业土地开发资金收入</t>
  </si>
  <si>
    <t>八、国有土地使用权出让收入</t>
  </si>
  <si>
    <t>九、大中型水库库区基金收入</t>
  </si>
  <si>
    <t>十、彩票公益金收入</t>
  </si>
  <si>
    <t>十一、城市基础设施配套费收入</t>
  </si>
  <si>
    <t>十二、小型水库移民扶助基金收入</t>
  </si>
  <si>
    <t>十三、国家重大水利工程建设基金收入</t>
  </si>
  <si>
    <t>十四、车辆通行费</t>
  </si>
  <si>
    <t>十五、污水处理费收入</t>
  </si>
  <si>
    <t>十六、彩票发行机构和彩票销售机构的业务费用</t>
  </si>
  <si>
    <t xml:space="preserve">十七、其他政府性基金专项债务对应项目专项收入 </t>
  </si>
  <si>
    <t>收入合计</t>
  </si>
  <si>
    <t>附件12</t>
  </si>
  <si>
    <t>一、科学技术支出</t>
  </si>
  <si>
    <t xml:space="preserve">    核电站乏燃料处理处置基金支出</t>
  </si>
  <si>
    <t>二、文化旅游体育与传媒支出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</si>
  <si>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</si>
  <si>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</si>
  <si>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</si>
  <si>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</si>
  <si>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</si>
  <si>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</si>
  <si>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</si>
  <si>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</si>
  <si>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</si>
  <si>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</si>
  <si>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</si>
  <si>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</si>
  <si>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</si>
  <si>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</si>
  <si>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三、社会保障和就业支出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</si>
  <si>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</si>
  <si>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</si>
  <si>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</si>
  <si>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</si>
  <si>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</si>
  <si>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四、节能环保支出</t>
  </si>
  <si>
    <t xml:space="preserve">    可再生能源电价附加收入安排的支出</t>
  </si>
  <si>
    <t xml:space="preserve">    废弃电器电子产品处理基金支出</t>
  </si>
  <si>
    <t>五、城乡社区支出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</si>
  <si>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</si>
  <si>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</si>
  <si>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</si>
  <si>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</si>
  <si>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</si>
  <si>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</si>
  <si>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</si>
  <si>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公共租赁住房支出</t>
  </si>
  <si>
    <t xml:space="preserve">      其他国有土地使用权出让收入安排的支出</t>
  </si>
  <si>
    <t xml:space="preserve">    国有土地收益基金及对应专项债务收入安排的支出</t>
  </si>
  <si>
    <t xml:space="preserve">    农业土地开发资金安排的支出</t>
  </si>
  <si>
    <t xml:space="preserve">    城市基础设施配套费安排的支出</t>
  </si>
  <si>
    <t xml:space="preserve">      城市公共设施</t>
  </si>
  <si>
    <t xml:space="preserve">      城市环境卫生</t>
  </si>
  <si>
    <t xml:space="preserve">      其他城市基础设施建设配套费安排的支出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</si>
  <si>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</si>
  <si>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</si>
  <si>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</si>
  <si>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</si>
  <si>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土地储备专项债券安排的支出</t>
  </si>
  <si>
    <t xml:space="preserve">      其他土地储备专项债券收入安排的支出</t>
  </si>
  <si>
    <t>六、农林水支出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</si>
  <si>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</si>
  <si>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</si>
  <si>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</si>
  <si>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</si>
  <si>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</si>
  <si>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</si>
  <si>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</si>
  <si>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</si>
  <si>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七、交通运输支出</t>
  </si>
  <si>
    <t xml:space="preserve">    海南省高等级公路车辆通行附加费安排的支出</t>
  </si>
  <si>
    <t xml:space="preserve">    车辆通行费安排的支出</t>
  </si>
  <si>
    <t xml:space="preserve">      公路还贷</t>
  </si>
  <si>
    <t xml:space="preserve">      政府还贷公路养护</t>
  </si>
  <si>
    <t xml:space="preserve">      政府还贷公路管理</t>
  </si>
  <si>
    <t xml:space="preserve">      其他车辆通行费安排的支出</t>
  </si>
  <si>
    <t xml:space="preserve">    港口建设费及对应债务收入安排的支出</t>
  </si>
  <si>
    <t xml:space="preserve">    铁路建设基金支出</t>
  </si>
  <si>
    <t xml:space="preserve">    船舶油污损害赔偿基金支出</t>
  </si>
  <si>
    <t xml:space="preserve">    民航发展基金支出</t>
  </si>
  <si>
    <t>八、资源勘探信息等支出</t>
  </si>
  <si>
    <t xml:space="preserve">    散装水泥专项资金及对应专项债务收入安排的支出</t>
  </si>
  <si>
    <t xml:space="preserve">    新型墙体材料专项基金及对应专项债务收入安排的支出</t>
  </si>
  <si>
    <t xml:space="preserve">    农网还贷资金支出</t>
  </si>
  <si>
    <t>十、金融支出</t>
  </si>
  <si>
    <t>十一、其他支出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</si>
  <si>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</si>
  <si>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</si>
  <si>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</si>
  <si>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</si>
  <si>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</si>
  <si>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</si>
  <si>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</si>
  <si>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</si>
  <si>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</si>
  <si>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</si>
  <si>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用于扶贫的彩票公益金支出</t>
  </si>
  <si>
    <t xml:space="preserve">      用于城乡医疗救助的彩票公益金支出</t>
  </si>
  <si>
    <t xml:space="preserve">      用于其他社会公益事业的彩票公益金支出</t>
  </si>
  <si>
    <t>十二、债务还本支出</t>
  </si>
  <si>
    <t xml:space="preserve">    地方政府专项债务付息支出</t>
  </si>
  <si>
    <t xml:space="preserve">      污水处理费债务还本支出</t>
  </si>
  <si>
    <t xml:space="preserve">      土地储备专项债券还本支出</t>
  </si>
  <si>
    <t>十三、债务付息支出</t>
  </si>
  <si>
    <t xml:space="preserve">    地方政府专项债务还本支出</t>
  </si>
  <si>
    <t xml:space="preserve">      国有土地使用权出让金债务付息支出</t>
  </si>
  <si>
    <t xml:space="preserve">      污水处理费债务付息支出</t>
  </si>
  <si>
    <t xml:space="preserve">      土地储备专项债券付息支出</t>
  </si>
  <si>
    <t xml:space="preserve">      其他地方自行试点项目收益专项债券付息支出</t>
  </si>
  <si>
    <t>十四、地方政府专项债务发行费用支出</t>
  </si>
  <si>
    <t xml:space="preserve">    地方政府专项债务发行费用支出</t>
  </si>
  <si>
    <t xml:space="preserve">      国有土地使用权出让金债务发行费用支出</t>
  </si>
  <si>
    <t xml:space="preserve">      污水处理费债务发行费用支出</t>
  </si>
  <si>
    <t xml:space="preserve">      土地储备专项债券发行费用支出</t>
  </si>
  <si>
    <t xml:space="preserve">      其他地方自行试点项目收益专项债券发行费用支出</t>
  </si>
  <si>
    <t>十五、抗疫特别国债安排的支出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</si>
  <si>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</si>
  <si>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</si>
  <si>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</si>
  <si>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</si>
  <si>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</si>
  <si>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</si>
  <si>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</si>
  <si>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</si>
  <si>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</si>
  <si>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</si>
  <si>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</si>
  <si>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</si>
  <si>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</si>
  <si>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</si>
  <si>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</si>
  <si>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</si>
  <si>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</si>
  <si>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支出合计</t>
  </si>
  <si>
    <t>附件13</t>
  </si>
  <si>
    <t>收 入</t>
  </si>
  <si>
    <t>支 出</t>
  </si>
  <si>
    <t>政府性基金收入</t>
  </si>
  <si>
    <t>政府性基金支出</t>
  </si>
  <si>
    <t>转移性收入</t>
  </si>
  <si>
    <t xml:space="preserve">  上级补助收入</t>
  </si>
  <si>
    <t xml:space="preserve">  上解上级支出</t>
  </si>
  <si>
    <t>调入资金</t>
  </si>
  <si>
    <t>地方政府债券转贷收入</t>
  </si>
  <si>
    <t xml:space="preserve">  调入一般公共预算</t>
  </si>
  <si>
    <t xml:space="preserve"> 地方政府债券置换债券转贷收入</t>
  </si>
  <si>
    <t xml:space="preserve">  其他调出</t>
  </si>
  <si>
    <t xml:space="preserve"> 地方政府债券新增债券转贷收入</t>
  </si>
  <si>
    <t>地方政府债务还本支出</t>
  </si>
  <si>
    <t>上年结转收入</t>
  </si>
  <si>
    <t>政府性基金年终结余</t>
  </si>
  <si>
    <t>收入总计</t>
  </si>
  <si>
    <t>支出总计</t>
  </si>
  <si>
    <t>附件14</t>
  </si>
  <si>
    <t xml:space="preserve">   一、农网还贷资金收入</t>
  </si>
  <si>
    <t xml:space="preserve">   二、铁路建设基金收入</t>
  </si>
  <si>
    <t xml:space="preserve">   三、民航发展基金收入</t>
  </si>
  <si>
    <t xml:space="preserve">   四、港口建设费收入</t>
  </si>
  <si>
    <t xml:space="preserve">   五、旅游发展基金收入</t>
  </si>
  <si>
    <t xml:space="preserve">   六、国家电影事业发展专项资金收入</t>
  </si>
  <si>
    <t xml:space="preserve">   七、国有土地收益基金收入</t>
  </si>
  <si>
    <t xml:space="preserve">   八、农业土地开发资金收入</t>
  </si>
  <si>
    <t xml:space="preserve">   九、国有土地使用权出让收入</t>
  </si>
  <si>
    <t xml:space="preserve">   十、大中型水库移民后期扶助基金收入</t>
  </si>
  <si>
    <t xml:space="preserve">   十一、大中型水库库区基金收入</t>
  </si>
  <si>
    <t xml:space="preserve">   十二、彩票公益金收入</t>
  </si>
  <si>
    <t xml:space="preserve">   十三、城市基础设施配套费收入</t>
  </si>
  <si>
    <t xml:space="preserve">   十四、国家重大水利工程建设基金收入</t>
  </si>
  <si>
    <t xml:space="preserve">   十五、车辆通行费</t>
  </si>
  <si>
    <t xml:space="preserve">   十六、废弃电器电子产品处理基金收入</t>
  </si>
  <si>
    <t xml:space="preserve">   十七、污水处理费收入</t>
  </si>
  <si>
    <t xml:space="preserve">   十八、彩票发行机构和彩票销售机构的业务费用</t>
  </si>
  <si>
    <t xml:space="preserve">   十九、其他政府性基金收入</t>
  </si>
  <si>
    <t xml:space="preserve">   二十、抗疫特别国债收入</t>
  </si>
  <si>
    <t>附件15</t>
  </si>
  <si>
    <t>预  算  科  目</t>
  </si>
  <si>
    <t>一、利润收入</t>
  </si>
  <si>
    <t xml:space="preserve">    石油石化企业利润收入</t>
  </si>
  <si>
    <t xml:space="preserve">    电力企业利润收入</t>
  </si>
  <si>
    <t xml:space="preserve">    运输企业利润收入</t>
  </si>
  <si>
    <t xml:space="preserve">    电子企业利润收入</t>
  </si>
  <si>
    <t xml:space="preserve">    机械企业利润收入</t>
  </si>
  <si>
    <t xml:space="preserve">    投资服务企业利润收入</t>
  </si>
  <si>
    <t xml:space="preserve">    贸易企业利润收入</t>
  </si>
  <si>
    <t xml:space="preserve">    建筑施工企业利润收入</t>
  </si>
  <si>
    <t xml:space="preserve">    房地产企业利润收入</t>
  </si>
  <si>
    <t xml:space="preserve">    建材企业利润收入</t>
  </si>
  <si>
    <t xml:space="preserve">    农林牧渔企业利润收入</t>
  </si>
  <si>
    <t xml:space="preserve">    转制科研院所利润收入</t>
  </si>
  <si>
    <t xml:space="preserve">    地质勘查企业利润收入</t>
  </si>
  <si>
    <t xml:space="preserve">    教育文化广播企业利润收入</t>
  </si>
  <si>
    <t xml:space="preserve">    机关社团所属企业利润收入</t>
  </si>
  <si>
    <t xml:space="preserve">    金融企业利润收入（国资预算）</t>
  </si>
  <si>
    <t xml:space="preserve">    其他国有资本经营预算企业利润收入</t>
  </si>
  <si>
    <t>二、股利、股息收入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</si>
  <si>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</si>
  <si>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</si>
  <si>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</si>
  <si>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</si>
  <si>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三、产权转让收入</t>
  </si>
  <si>
    <t xml:space="preserve">    国有股权、股份转让收入</t>
  </si>
  <si>
    <t xml:space="preserve">    国有独资企业产权转让收入</t>
  </si>
  <si>
    <t xml:space="preserve">    其他国有资本经营预算企业产权转让收入</t>
  </si>
  <si>
    <t>四、清算收入</t>
  </si>
  <si>
    <t xml:space="preserve">    国有股权、股份清算收入</t>
  </si>
  <si>
    <t xml:space="preserve">    国有独资企业清算收入</t>
  </si>
  <si>
    <t>五、其他收入</t>
  </si>
  <si>
    <t xml:space="preserve">    其他国有资本经营预算收入</t>
  </si>
  <si>
    <t>国有资本经营预算收入合计</t>
  </si>
  <si>
    <t>国有资本经营预算上级补助收入</t>
  </si>
  <si>
    <t>国有资本经营预算上年结转收入</t>
  </si>
  <si>
    <t>附件16</t>
  </si>
  <si>
    <t>一、解决历史遗留问题及改革成本支出</t>
  </si>
  <si>
    <t xml:space="preserve">       其中：“三供一业”移交补助支出</t>
  </si>
  <si>
    <t xml:space="preserve">           国有企业办职教幼教补助支出</t>
  </si>
  <si>
    <t xml:space="preserve">           国有企业退休人员社会化管理补助支出</t>
  </si>
  <si>
    <t xml:space="preserve">           国有企业改革成本支出</t>
  </si>
  <si>
    <t xml:space="preserve">           其他解决历史遗留问题及改革成本支出</t>
  </si>
  <si>
    <t>二、国有企业资本金注入</t>
  </si>
  <si>
    <t xml:space="preserve">       其中：国有经济结构调整支出</t>
  </si>
  <si>
    <t xml:space="preserve">           公益性设施投资支出</t>
  </si>
  <si>
    <t xml:space="preserve">           前瞻性战略性产业发展支出</t>
  </si>
  <si>
    <t xml:space="preserve">           生态环境保护支出</t>
  </si>
  <si>
    <t xml:space="preserve">           支持科技进步支出</t>
  </si>
  <si>
    <t xml:space="preserve">           对外投资合作支出</t>
  </si>
  <si>
    <t xml:space="preserve">           其他国有企业资本金注入</t>
  </si>
  <si>
    <t>三、国有企业政策性补贴</t>
  </si>
  <si>
    <t xml:space="preserve">       其中：国有企业政策性补贴</t>
  </si>
  <si>
    <t>四、金融国有资本经营预算支出</t>
  </si>
  <si>
    <t xml:space="preserve">       其中：其他金融国有资本经营预算支出</t>
  </si>
  <si>
    <t>五、其他国有资本经营预算支出</t>
  </si>
  <si>
    <t xml:space="preserve">       其中：其他国有资本经营预算支出</t>
  </si>
  <si>
    <t>国有资本经营预算支出合计</t>
  </si>
  <si>
    <t xml:space="preserve">    国有资本经营预算调出资金</t>
  </si>
  <si>
    <t>国有资本经营结转下年继续使用资金</t>
  </si>
  <si>
    <t>附件17</t>
  </si>
  <si>
    <t>收              入</t>
  </si>
  <si>
    <t>支出</t>
  </si>
  <si>
    <t>科  目</t>
  </si>
  <si>
    <t xml:space="preserve">    金融企业产权转让收入</t>
  </si>
  <si>
    <t xml:space="preserve">    其他国有资本经营预算企业清算收入</t>
  </si>
  <si>
    <t>收   入   总   计</t>
  </si>
  <si>
    <t>支   出   总   计</t>
  </si>
  <si>
    <t>附件18</t>
  </si>
  <si>
    <t>单位：万元，%</t>
  </si>
  <si>
    <t xml:space="preserve">        厂办大集体改革支出 </t>
  </si>
  <si>
    <t xml:space="preserve"> “三供一业”移交补助支出</t>
  </si>
  <si>
    <t xml:space="preserve"> 国有企业办职教幼教补助支出</t>
  </si>
  <si>
    <t xml:space="preserve"> ……</t>
  </si>
  <si>
    <t xml:space="preserve"> 其他解决历史遗留问题及改革成本支出</t>
  </si>
  <si>
    <t>说明：我区本年无上级对金口河区国有资本经营预算转移支付补助</t>
  </si>
  <si>
    <t>附件19</t>
  </si>
  <si>
    <t>为预算数（%）</t>
  </si>
  <si>
    <t>为调整预算数（%）</t>
  </si>
  <si>
    <t>一、企业职工基本养老保险基金收入</t>
  </si>
  <si>
    <t xml:space="preserve">    其中：基本养老保险费收入</t>
  </si>
  <si>
    <t xml:space="preserve">          基本养老保险基金财政补贴收入</t>
  </si>
  <si>
    <t xml:space="preserve">          其他基本养老保险基金收入</t>
  </si>
  <si>
    <t>二、机关事业单位基本养老保险基金收入</t>
  </si>
  <si>
    <t>三、失业保险基金收入</t>
  </si>
  <si>
    <t xml:space="preserve">    其中：失业保险费收入</t>
  </si>
  <si>
    <t xml:space="preserve">          失业保险基金财政补贴收入</t>
  </si>
  <si>
    <t xml:space="preserve">          其他失业保险基金收入</t>
  </si>
  <si>
    <t>四、城镇职工基本医疗保险基金收入</t>
  </si>
  <si>
    <t xml:space="preserve">    其中：基本医疗保险费收入</t>
  </si>
  <si>
    <t xml:space="preserve">          基本医疗保险基金财政补贴收入</t>
  </si>
  <si>
    <t xml:space="preserve">          其他基本医疗保险基金收入</t>
  </si>
  <si>
    <t>五、工伤保险基金收入</t>
  </si>
  <si>
    <t xml:space="preserve">    其中：工伤保险费收入</t>
  </si>
  <si>
    <t xml:space="preserve">          工伤保险基金财政补贴收入</t>
  </si>
  <si>
    <t xml:space="preserve">          其他工伤保险基金收入</t>
  </si>
  <si>
    <t>六、生育保险基金收入</t>
  </si>
  <si>
    <t xml:space="preserve">    其中：生育保险费收入</t>
  </si>
  <si>
    <t xml:space="preserve">          生育保险基金财政补贴收入</t>
  </si>
  <si>
    <t xml:space="preserve">          其他生育保险基金收入</t>
  </si>
  <si>
    <t>七、城乡居民基本医疗保险基金收入</t>
  </si>
  <si>
    <t>八、城乡居民基本养老保险基金收入</t>
  </si>
  <si>
    <t xml:space="preserve">   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</si>
  <si>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</si>
  <si>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</si>
  <si>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</si>
  <si>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城乡居民基本养老保险基金集体补助收入</t>
  </si>
  <si>
    <t xml:space="preserve">   其他城乡居民基本养老保险基金收入</t>
  </si>
  <si>
    <t>社会保险基金收入合计</t>
  </si>
  <si>
    <t>附件20</t>
  </si>
  <si>
    <t>一、企业职工基本养老保险基金支出</t>
  </si>
  <si>
    <t xml:space="preserve">      基本养老金</t>
  </si>
  <si>
    <t xml:space="preserve">      医疗补助金</t>
  </si>
  <si>
    <t xml:space="preserve">      丧葬抚恤补助</t>
  </si>
  <si>
    <t xml:space="preserve">      其他基本养老保险基金支出</t>
  </si>
  <si>
    <t>三、失业保险基金支出</t>
  </si>
  <si>
    <t xml:space="preserve">      失业保险金</t>
  </si>
  <si>
    <t xml:space="preserve">      医疗保险费</t>
  </si>
  <si>
    <t xml:space="preserve">      职业培训和职业介绍补贴</t>
  </si>
  <si>
    <t xml:space="preserve">      其他失业保险基金支出</t>
  </si>
  <si>
    <t>四、职工基本医疗保险基金支出</t>
  </si>
  <si>
    <t xml:space="preserve">      职工基本医疗保险统筹基金</t>
  </si>
  <si>
    <t xml:space="preserve">      职工基本医疗保险个人账户基金</t>
  </si>
  <si>
    <t xml:space="preserve">      其他职工基本医疗保险基金支出</t>
  </si>
  <si>
    <t>五、工伤保险基金支出</t>
  </si>
  <si>
    <t xml:space="preserve">      工伤保险待遇</t>
  </si>
  <si>
    <t xml:space="preserve">      其他工伤保险基金支出</t>
  </si>
  <si>
    <t>六、城乡居民基本养老保险基金支出</t>
  </si>
  <si>
    <t xml:space="preserve">      基础养老金支出</t>
  </si>
  <si>
    <t xml:space="preserve">      个人账户养老金支出</t>
  </si>
  <si>
    <t xml:space="preserve">      丧葬抚恤补助支出</t>
  </si>
  <si>
    <t xml:space="preserve">      其他城乡居民基本养老保险基金支出</t>
  </si>
  <si>
    <t>社会保险基金支出合计</t>
  </si>
  <si>
    <t>附件21</t>
  </si>
  <si>
    <t>收   入</t>
  </si>
  <si>
    <t>支   出</t>
  </si>
  <si>
    <t>社会保险基金决算收入</t>
  </si>
  <si>
    <t>社会保险基金决算支出</t>
  </si>
  <si>
    <t>上年结余收入</t>
  </si>
  <si>
    <t>社会保险基金转移支出</t>
  </si>
  <si>
    <t>企业职工基本养老保险基金</t>
  </si>
  <si>
    <t>失业保险基金</t>
  </si>
  <si>
    <t>职工基本医疗保险基金</t>
  </si>
  <si>
    <t>工伤保险基金</t>
  </si>
  <si>
    <t>城乡居民基本养老保险基金</t>
  </si>
  <si>
    <t>机关事业单位基本养老保险基金</t>
  </si>
  <si>
    <t>社会保险基金补助下级支出</t>
  </si>
  <si>
    <t>城乡居民基本医疗保险基金</t>
  </si>
  <si>
    <t>社会保险基金转移收入</t>
  </si>
  <si>
    <t>社会保险基金上级补助收入</t>
  </si>
  <si>
    <t>社会保险基金上解上级支出</t>
  </si>
  <si>
    <t xml:space="preserve">  社会保险基金下级上解收入</t>
  </si>
  <si>
    <t>支  出  小  计</t>
  </si>
  <si>
    <t>收  入  小  计</t>
  </si>
  <si>
    <t>备注：1.“预算科目”根据政府收支分类科目调整进行相应调整。
      2.社会保险基金决算公开应与预算公开口径保持一致。</t>
  </si>
  <si>
    <t>附件22</t>
  </si>
  <si>
    <t>地   区</t>
  </si>
  <si>
    <t>2021年债务限额</t>
  </si>
  <si>
    <t>2021年债务余额预决算数</t>
  </si>
  <si>
    <t>一般债务</t>
  </si>
  <si>
    <t>专项债务</t>
  </si>
  <si>
    <t>金口河区</t>
  </si>
  <si>
    <t>注：本表反映的举借额和偿还额均包含置换债券和再融资债券。</t>
  </si>
  <si>
    <t>附件23</t>
  </si>
  <si>
    <t>项    目</t>
  </si>
  <si>
    <t>本地区</t>
  </si>
  <si>
    <t>本级</t>
  </si>
  <si>
    <t>一、2020年末地方政府债务余额</t>
  </si>
  <si>
    <t xml:space="preserve">    其中： 一般债务</t>
  </si>
  <si>
    <t xml:space="preserve">           专项债务</t>
  </si>
  <si>
    <t>二、2020年地方政府债务限额</t>
  </si>
  <si>
    <t>三、2021年地方政府债券发行决算数</t>
  </si>
  <si>
    <t xml:space="preserve">     新增一般债券发行额</t>
  </si>
  <si>
    <t xml:space="preserve">     再融资一般债券发行额</t>
  </si>
  <si>
    <t xml:space="preserve">     新增专项债券发行额</t>
  </si>
  <si>
    <t xml:space="preserve">     再融资专项债券发行额</t>
  </si>
  <si>
    <t>四、2021年地方政府债务还本支出决算数</t>
  </si>
  <si>
    <t xml:space="preserve">    其中： 一般债务还本支出</t>
  </si>
  <si>
    <t xml:space="preserve">           专项债务还本支出</t>
  </si>
  <si>
    <t>五、2021年地方政府债务付息支出决算数</t>
  </si>
  <si>
    <t xml:space="preserve">    其中： 一般债务付息支出</t>
  </si>
  <si>
    <t xml:space="preserve">           专项债务付息支出</t>
  </si>
  <si>
    <t>六、2021年末地方政府债务余额决算数</t>
  </si>
  <si>
    <t>七、2021年地方政府债务限额</t>
  </si>
  <si>
    <t>八、2021年地方政府债务年限（年）</t>
  </si>
  <si>
    <t xml:space="preserve">    其中： 一般债务年限（年）</t>
  </si>
  <si>
    <t xml:space="preserve">           专项债务年限（年）</t>
  </si>
  <si>
    <t>注：1.本表反映上两年度本地区、本级地方政府债务限额及余额决算数，上一年度本地区、本级地方政府债务发行额、还本支出、付息支出、剩余债务年限、限额及余额决算数等。
    2.本表由县级以上地方各级财政部门在本级人民代表大会常务委员会批准决算后二十日内公开。</t>
  </si>
  <si>
    <t>附件24</t>
  </si>
  <si>
    <t>一、专项债券收入</t>
  </si>
  <si>
    <t>二、专项债券支出</t>
  </si>
  <si>
    <t>三、还本付息</t>
  </si>
  <si>
    <t xml:space="preserve">    其中：还本决算数</t>
  </si>
  <si>
    <t xml:space="preserve">          付息决算数</t>
  </si>
  <si>
    <t>四、项目负债规模</t>
  </si>
  <si>
    <t>五、已发行专项债券期限（年）</t>
  </si>
  <si>
    <t>六、已发行专项债券利率（%）</t>
  </si>
  <si>
    <t>注：1.本表反映上一年度本级政府专项债券收入、支出、还本付息情况，反映本级项目的负债规模、期限、利率、还本付息等情况。
    2.本表由县级以上地方各级财政部门在本级人民代表大会常务委员会批准决算后二十日内公开。</t>
  </si>
  <si>
    <t>附件25</t>
  </si>
  <si>
    <t>区划名称</t>
  </si>
  <si>
    <t>项目名称</t>
  </si>
  <si>
    <t>项目领域</t>
  </si>
  <si>
    <t>项目主管部门</t>
  </si>
  <si>
    <t>项目实施单位</t>
  </si>
  <si>
    <t>债券性质</t>
  </si>
  <si>
    <t>发行金额</t>
  </si>
  <si>
    <t>发行时间
（年/月）</t>
  </si>
  <si>
    <t>四川省乐山市金口河区大瓦山旅游扶贫项目（第一期）</t>
  </si>
  <si>
    <t>产业园区基础设施</t>
  </si>
  <si>
    <t>金口河区文旅服务中心</t>
  </si>
  <si>
    <t>金口河区金旅旅游开发有限公司</t>
  </si>
  <si>
    <t>专项债券</t>
  </si>
  <si>
    <t>2021-06</t>
  </si>
  <si>
    <t>2021年四川省支持中小银行发展专项债券（一期）乐山市金口河区农村信用合作联社项目</t>
  </si>
  <si>
    <t>中小银行风险化解</t>
  </si>
  <si>
    <t>金口河区农村信用合作联社</t>
  </si>
  <si>
    <t>2021-03</t>
  </si>
  <si>
    <t>乐山市金口河区乡村振兴项目</t>
  </si>
  <si>
    <t>农业</t>
  </si>
  <si>
    <t>金口河区农业农村局</t>
  </si>
  <si>
    <t>金口河区金穗农业开发投资有限公司</t>
  </si>
  <si>
    <t>2021-10</t>
  </si>
  <si>
    <t>2021年四川省政府再融资一般债券(二期)</t>
  </si>
  <si>
    <t>还本支出</t>
  </si>
  <si>
    <t>金口河区财政局</t>
  </si>
  <si>
    <t>一般债券</t>
  </si>
  <si>
    <t>2021年四川省政府再融资一般债券（四期）</t>
  </si>
  <si>
    <t>2021-05</t>
  </si>
  <si>
    <t>2021年四川省政府再融资一般债券(五期)</t>
  </si>
  <si>
    <t>2021年四川省政府一般债券(二期)</t>
  </si>
  <si>
    <t>应急救援能力提升</t>
  </si>
  <si>
    <t>金口河区应急管理局</t>
  </si>
  <si>
    <t>2021年四川省政府再融资一般债券（七期）</t>
  </si>
  <si>
    <t>2021-07</t>
  </si>
  <si>
    <t>注：1.本表反映上一年度新增地方政府债券资金使用情况。
    2.本表由县级以上地方各级财政部门在本级人民代表大会常务委员会批准决算后二十日内公开。</t>
  </si>
  <si>
    <t>附件26</t>
  </si>
  <si>
    <t>单位：元</t>
  </si>
  <si>
    <t>预算单位名称</t>
  </si>
  <si>
    <t>资金性质</t>
  </si>
  <si>
    <t>金额</t>
  </si>
  <si>
    <t>五个乡镇</t>
  </si>
  <si>
    <t>一般公共预算</t>
  </si>
  <si>
    <t>峨边农行</t>
  </si>
  <si>
    <t>93069980109-2021年财政金融互动奖补资金预算指标</t>
  </si>
  <si>
    <t>组织部</t>
  </si>
  <si>
    <t>93039980005-2021年农村综合改革转移支付预算</t>
  </si>
  <si>
    <t>自然资源局</t>
  </si>
  <si>
    <t>93070009079-返还2020年森林植被恢复费（第一批）及下达省级分成项目支出资金</t>
  </si>
  <si>
    <t>93079980124-2021年第二批地质灾害防治专项资金预算（省级）</t>
  </si>
  <si>
    <t>武装部</t>
  </si>
  <si>
    <t>93019980103-2021年征兵经费预算</t>
  </si>
  <si>
    <t>宣传部</t>
  </si>
  <si>
    <t>基金预算</t>
  </si>
  <si>
    <t>93020009175-根据川财教[2020]221号，下达2020年中央和省级国家电影事业发展专项资金预算</t>
  </si>
  <si>
    <t>公路建设服务中心</t>
  </si>
  <si>
    <t>381303AZ10103-公路运输量统计样本车辆调查专项经费</t>
  </si>
  <si>
    <t>住房和城乡建设局</t>
  </si>
  <si>
    <t>999305AZ30561-兑现2019、2020年度建筑业和房地产企业统计人员工作补贴</t>
  </si>
  <si>
    <t>人力资源社会保障局</t>
  </si>
  <si>
    <t>302301AZ17101-走访慰问农民工慰问经费</t>
  </si>
  <si>
    <t>文体旅游局</t>
  </si>
  <si>
    <t>93109980091-2020年12月及2021年1-3月体育彩票公益金地方分成资金</t>
  </si>
  <si>
    <t>93020009092-体育彩票公益金返还地方资金</t>
  </si>
  <si>
    <t>质量技术监督局</t>
  </si>
  <si>
    <t>93019980048-2021年省级药品监管专项资金</t>
  </si>
  <si>
    <t>区残联</t>
  </si>
  <si>
    <t>93049980099-2021年省级财政残疾人事业发展补助资金</t>
  </si>
  <si>
    <t>区民政局</t>
  </si>
  <si>
    <t>93049980081-2021年中央和省级财政福彩公益金</t>
  </si>
  <si>
    <t>区经信局</t>
  </si>
  <si>
    <t>999305DZ1010806-2020年规上工业企业统计人员工作补贴</t>
  </si>
  <si>
    <t>政法委</t>
  </si>
  <si>
    <t>93010009061-2020年铁路护路联防专项资金</t>
  </si>
  <si>
    <t>93109980170-2021年4至6月体育彩票公益金地方分成资金</t>
  </si>
  <si>
    <t>999305AZ30555-兑现2020年“限上”“规上”企业统计人员工作补贴资金</t>
  </si>
  <si>
    <t>999306BZ10102-创业担保贷款贴息资金</t>
  </si>
  <si>
    <t>财政局</t>
  </si>
  <si>
    <t>999306BZ10103-“扶贫保”资金</t>
  </si>
  <si>
    <t>93019980165-2021年铁路护路联防专项资金</t>
  </si>
  <si>
    <t>医疗保障局</t>
  </si>
  <si>
    <t>93079980178-2021年省级财政城乡医疗救助补助资金（第二批）</t>
  </si>
  <si>
    <t>104101BZ10109-非扩权县农村电影公益放映场次补贴市级配套资金</t>
  </si>
  <si>
    <t>93040009064-2020年中央财政残疾人事业发展补助资金（第二批）</t>
  </si>
  <si>
    <t>999305DZ1010802-2018年—2019年服务业倍增十条政策继续兑现</t>
  </si>
  <si>
    <t>329301BA10101-三馆免开市级配套资金</t>
  </si>
  <si>
    <t>93029980158-2021年体育发展专项资金（第一批）预算</t>
  </si>
  <si>
    <t>371301BB10105-城乡贫困群众，“三无对象”春节慰问经费</t>
  </si>
  <si>
    <t>93069980182-2021年普惠金融发展专项资金预算</t>
  </si>
  <si>
    <t>382301AZ10111-地质灾害综合防治项目</t>
  </si>
  <si>
    <t>道路运输服务中心</t>
  </si>
  <si>
    <t>381301BZ1020201-农村道路客运补贴</t>
  </si>
  <si>
    <t>93049970039-2021年中央和省级财政残疾人事业发展补助资金</t>
  </si>
  <si>
    <t>93020009200-2019年体育专项第四批（农民体育健身工程）</t>
  </si>
  <si>
    <t>93019980284-脱贫攻坚一线干部风险保障基金</t>
  </si>
  <si>
    <t>93019980053-2021年中央药品监管补助资金预算</t>
  </si>
  <si>
    <t>退役军人事务管理局</t>
  </si>
  <si>
    <t>93040009005-2020年中央财政退役安置补助资金（第三批）</t>
  </si>
  <si>
    <t>93049980198-2021年中央财政残疾人事业发展补助资金</t>
  </si>
  <si>
    <t>农业农村局</t>
  </si>
  <si>
    <t>9305998020403-2021年省烟草发展专项资金</t>
  </si>
  <si>
    <t>93019980045-2021年省级市场监管专项资金</t>
  </si>
  <si>
    <t>93040009030-2020年省级财政退役安置补助资金</t>
  </si>
  <si>
    <t>93020009174-2020年省级别公共文化服务体系建设专项资金（出版物市场监管）</t>
  </si>
  <si>
    <t>93040009187-2018年7至9月福利彩票公益金地方分成资金</t>
  </si>
  <si>
    <t>区工会</t>
  </si>
  <si>
    <t>93059980194-2021年省级财政工会专项资金</t>
  </si>
  <si>
    <t>93050009069-2020年省级外经贸发展资金</t>
  </si>
  <si>
    <t>进修校</t>
  </si>
  <si>
    <t>93029970054-2021年第一批省级科技计划项目资金预算</t>
  </si>
  <si>
    <t>93019980176-2021年市场监管专项资金预算</t>
  </si>
  <si>
    <t>财政、审计、人社局、生态环境局、文体旅游局、住建局</t>
  </si>
  <si>
    <t>999303DZ30391-2021年扶持发展村集体经济市级配套资金</t>
  </si>
  <si>
    <t>93070009090-川财资环〔2020〕114号下达2020年第五批省级地质灾害防治补助资金预算</t>
  </si>
  <si>
    <t>检察院</t>
  </si>
  <si>
    <t>93010009209-2020年省级政法转移支付资金</t>
  </si>
  <si>
    <t>93019980164-2021年铁路护路联防专项资金</t>
  </si>
  <si>
    <t>93040009164-2020年中央专项彩票公益金支持开展居家和社区养老服务改革试点补助资金</t>
  </si>
  <si>
    <t>93049980215-2021年中央财政医疗救助补助资金（福彩公益金）</t>
  </si>
  <si>
    <t>381304DZ10107001-国省干线公路养护考核经费</t>
  </si>
  <si>
    <t>93039980188-2021年农村综合改革转移支付预算</t>
  </si>
  <si>
    <t>93029970095-2021年广播电视户户通运行维护费</t>
  </si>
  <si>
    <t>93020009177-2020年省级公共文化服务体系建设专项资金（乡史村史和社区博物馆）</t>
  </si>
  <si>
    <t>93020009176-2020年中央支持地方公共文化服务体系建设补助资金预算（一般项目、绩效奖励）</t>
  </si>
  <si>
    <t>93069980028-2021年普惠金融发展专项资金预算指标</t>
  </si>
  <si>
    <t>93020009091-四川省体育发展专项资金</t>
  </si>
  <si>
    <t>93069980094-2021年省级普惠金融发展专项资金预算指标</t>
  </si>
  <si>
    <t>区公安局</t>
  </si>
  <si>
    <t>93010009208-下达专项经费预算</t>
  </si>
  <si>
    <t>区供销社</t>
  </si>
  <si>
    <t>93050009180-2020年省级供销综合改革及发展专项资金预算</t>
  </si>
  <si>
    <t>93040009169-2020年高校毕业生“三支一扶”计划中央和省级财政补助专项资金</t>
  </si>
  <si>
    <t>疾控中心</t>
  </si>
  <si>
    <t>93049980236-2021年重大传染病防控中央补助资金（第二批）</t>
  </si>
  <si>
    <t>93109980092-川财综[2021]8号，2020年12月及2021年1至3月福利彩票公益金地</t>
  </si>
  <si>
    <t>93050009070-工业发展应急资金</t>
  </si>
  <si>
    <t>93049980080-2021年中央和省级财政福彩公益金</t>
  </si>
  <si>
    <t>应急管理局</t>
  </si>
  <si>
    <t>93059980207-2021年“7.9”暴雨洪灾交通应急救灾资金</t>
  </si>
  <si>
    <t>和平乡、永和镇、金河镇、永胜乡、共安乡</t>
  </si>
  <si>
    <t>999303BA10101-2021年基层组织活动和公共服务运行经费市级配套资金（下县）</t>
  </si>
  <si>
    <t>999302AZ10163-市级森林植被恢复费</t>
  </si>
  <si>
    <t>区应急管理局</t>
  </si>
  <si>
    <t>93050009060-2020年中央自然灾害救灾资金预算</t>
  </si>
  <si>
    <t>组织部、人力资源社会保障局</t>
  </si>
  <si>
    <t>81</t>
  </si>
  <si>
    <t>93059980061-2021年中央财政成品油税费改革转移支付资金</t>
  </si>
  <si>
    <t>82</t>
  </si>
  <si>
    <t>93049980017-2021年重大传染病防控中央补助资金</t>
  </si>
  <si>
    <t>83</t>
  </si>
  <si>
    <t>生态环境局</t>
  </si>
  <si>
    <t>93070009172-2020年省级第四批生态环境保护专项资金支出预算</t>
  </si>
  <si>
    <t>84</t>
  </si>
  <si>
    <t>93049980077-2021年省级财政优抚安置事业单位补助资金</t>
  </si>
  <si>
    <t>85</t>
  </si>
  <si>
    <t>93039980079-2021年农村综合改革转移支付预算（扶持村级集体经济发展）</t>
  </si>
  <si>
    <t>86</t>
  </si>
  <si>
    <t>93050009094-车辆购置税收入补助地方资金预算</t>
  </si>
  <si>
    <t>87</t>
  </si>
  <si>
    <t>93050009003-2020年自然灾害救灾资金（冬春救助）</t>
  </si>
  <si>
    <t>88</t>
  </si>
  <si>
    <t>999305DZ1010805-兑现加快工业发展若干政策</t>
  </si>
  <si>
    <t>89</t>
  </si>
  <si>
    <t>区水务局</t>
  </si>
  <si>
    <t>93039980046-2021年中央大中型移民后期扶持资金</t>
  </si>
  <si>
    <t>90</t>
  </si>
  <si>
    <t>91</t>
  </si>
  <si>
    <t>93030009035-2020年中央水利救灾资金</t>
  </si>
  <si>
    <t>92</t>
  </si>
  <si>
    <t>93</t>
  </si>
  <si>
    <t>93059980231-2021年省级农村饮水安全专项资金预算</t>
  </si>
  <si>
    <t>94</t>
  </si>
  <si>
    <t>95</t>
  </si>
  <si>
    <t>发改局</t>
  </si>
  <si>
    <t>96</t>
  </si>
  <si>
    <t>97</t>
  </si>
  <si>
    <t>93050009178-中央财政2019年度城市公交农村客运出租车成品油价格补助资金</t>
  </si>
  <si>
    <t>98</t>
  </si>
  <si>
    <t>93070009091-川财资环〔2020〕114号下达2021年第一批中央地质灾害防治补助资金预算</t>
  </si>
  <si>
    <t>99</t>
  </si>
  <si>
    <t>100</t>
  </si>
  <si>
    <t>101</t>
  </si>
  <si>
    <t>102</t>
  </si>
  <si>
    <t>93079980117-2021年省级生态环境保护专项资金支出预算</t>
  </si>
  <si>
    <t>103</t>
  </si>
  <si>
    <t>93039980226-2021年中央和省级大中型水库移民后期扶持资金</t>
  </si>
  <si>
    <t>104</t>
  </si>
  <si>
    <t>93059980172-2021年重点区域生态保护和修复专项中央预算内投资支出预算</t>
  </si>
  <si>
    <t>105</t>
  </si>
  <si>
    <t>93079980227-2021年第3批地质灾害防治专项资金预算（省级）</t>
  </si>
  <si>
    <t>106</t>
  </si>
  <si>
    <t>93059980138-关于转下达2021年第一批水安全保障工程专项中央预算内投资支出预算</t>
  </si>
  <si>
    <t>107</t>
  </si>
  <si>
    <t>公路局安设服务中心</t>
  </si>
  <si>
    <t>93050009095-车辆购置税收入补助地方资金预算</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</si>
</sst>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00_ "/>
    <numFmt numFmtId="181" formatCode="_(* #,##0_);_(* \(#,##0\);_(* &quot;-&quot;_);_(@_)"/>
    <numFmt numFmtId="182" formatCode="yyyy&quot;年&quot;m&quot;月&quot;;@"/>
    <numFmt numFmtId="183" formatCode="0_);[Red]\(0\)"/>
    <numFmt numFmtId="184" formatCode="0_ "/>
    <numFmt numFmtId="185" formatCode="0.0_);[Red]\(0.0\)"/>
    <numFmt numFmtId="186" formatCode="#,##0_ "/>
    <numFmt numFmtId="187" formatCode="0.00_ "/>
    <numFmt numFmtId="188" formatCode="____@"/>
    <numFmt numFmtId="189" formatCode="0.0%"/>
    <numFmt numFmtId="190" formatCode="#,##0_);[Red]\(#,##0\)"/>
    <numFmt numFmtId="191" formatCode="yyyy&quot;年&quot;m&quot;月&quot;d&quot;日&quot;;@"/>
  </numFmts>
  <fonts count="71">
    <font>
      <sz val="12"/>
      <name val="宋体"/>
      <family val="0"/>
    </font>
    <font>
      <sz val="11"/>
      <name val="宋体"/>
      <family val="0"/>
    </font>
    <font>
      <sz val="12"/>
      <color indexed="10"/>
      <name val="宋体"/>
      <family val="0"/>
    </font>
    <font>
      <b/>
      <sz val="12"/>
      <name val="宋体"/>
      <family val="0"/>
    </font>
    <font>
      <b/>
      <sz val="16"/>
      <name val="宋体"/>
      <family val="0"/>
    </font>
    <font>
      <b/>
      <sz val="10"/>
      <color indexed="8"/>
      <name val="宋体"/>
      <family val="0"/>
    </font>
    <font>
      <sz val="10"/>
      <color indexed="8"/>
      <name val="宋体"/>
      <family val="0"/>
    </font>
    <font>
      <sz val="10"/>
      <name val="宋体"/>
      <family val="0"/>
    </font>
    <font>
      <b/>
      <sz val="12"/>
      <color indexed="8"/>
      <name val="宋体"/>
      <family val="0"/>
    </font>
    <font>
      <sz val="11"/>
      <color indexed="8"/>
      <name val="宋体"/>
      <family val="0"/>
    </font>
    <font>
      <b/>
      <sz val="20"/>
      <color indexed="8"/>
      <name val="方正小标宋简体"/>
      <family val="4"/>
    </font>
    <font>
      <sz val="12"/>
      <color indexed="8"/>
      <name val="宋体"/>
      <family val="0"/>
    </font>
    <font>
      <b/>
      <sz val="11"/>
      <color indexed="8"/>
      <name val="宋体"/>
      <family val="0"/>
    </font>
    <font>
      <b/>
      <sz val="22"/>
      <name val="宋体"/>
      <family val="0"/>
    </font>
    <font>
      <b/>
      <sz val="14"/>
      <color indexed="8"/>
      <name val="宋体"/>
      <family val="0"/>
    </font>
    <font>
      <sz val="16"/>
      <color indexed="8"/>
      <name val="宋体"/>
      <family val="0"/>
    </font>
    <font>
      <b/>
      <sz val="11"/>
      <name val="宋体"/>
      <family val="0"/>
    </font>
    <font>
      <b/>
      <sz val="20"/>
      <name val="宋体"/>
      <family val="0"/>
    </font>
    <font>
      <b/>
      <sz val="10"/>
      <name val="宋体"/>
      <family val="0"/>
    </font>
    <font>
      <sz val="18"/>
      <name val="黑体"/>
      <family val="3"/>
    </font>
    <font>
      <sz val="10"/>
      <color indexed="10"/>
      <name val="宋体"/>
      <family val="0"/>
    </font>
    <font>
      <b/>
      <sz val="18"/>
      <name val="宋体"/>
      <family val="0"/>
    </font>
    <font>
      <b/>
      <sz val="12"/>
      <name val="黑体"/>
      <family val="3"/>
    </font>
    <font>
      <b/>
      <sz val="14"/>
      <name val="宋体"/>
      <family val="0"/>
    </font>
    <font>
      <sz val="14"/>
      <name val="黑体"/>
      <family val="3"/>
    </font>
    <font>
      <b/>
      <sz val="20"/>
      <color indexed="8"/>
      <name val="宋体"/>
      <family val="0"/>
    </font>
    <font>
      <b/>
      <sz val="18"/>
      <color indexed="8"/>
      <name val="仿宋"/>
      <family val="3"/>
    </font>
    <font>
      <sz val="12"/>
      <color indexed="8"/>
      <name val="方正黑体简体"/>
      <family val="3"/>
    </font>
    <font>
      <sz val="20"/>
      <color indexed="8"/>
      <name val="方正小标宋简体"/>
      <family val="4"/>
    </font>
    <font>
      <sz val="10"/>
      <name val="Arial"/>
      <family val="2"/>
    </font>
    <font>
      <sz val="10"/>
      <color indexed="8"/>
      <name val="Arial"/>
      <family val="2"/>
    </font>
    <font>
      <b/>
      <sz val="12"/>
      <color indexed="10"/>
      <name val="宋体"/>
      <family val="0"/>
    </font>
    <font>
      <b/>
      <sz val="18"/>
      <color indexed="8"/>
      <name val="宋体"/>
      <family val="0"/>
    </font>
    <font>
      <b/>
      <sz val="18"/>
      <color indexed="10"/>
      <name val="宋体"/>
      <family val="0"/>
    </font>
    <font>
      <sz val="14"/>
      <color indexed="8"/>
      <name val="黑体"/>
      <family val="3"/>
    </font>
    <font>
      <b/>
      <sz val="10"/>
      <color indexed="10"/>
      <name val="宋体"/>
      <family val="0"/>
    </font>
    <font>
      <sz val="20"/>
      <color indexed="8"/>
      <name val="宋体"/>
      <family val="0"/>
    </font>
    <font>
      <sz val="9"/>
      <color indexed="8"/>
      <name val="宋体"/>
      <family val="0"/>
    </font>
    <font>
      <sz val="18"/>
      <color indexed="8"/>
      <name val="宋体"/>
      <family val="0"/>
    </font>
    <font>
      <sz val="20"/>
      <name val="宋体"/>
      <family val="0"/>
    </font>
    <font>
      <sz val="11"/>
      <color indexed="20"/>
      <name val="宋体"/>
      <family val="0"/>
    </font>
    <font>
      <sz val="11"/>
      <color indexed="14"/>
      <name val="宋体"/>
      <family val="0"/>
    </font>
    <font>
      <sz val="11"/>
      <color indexed="17"/>
      <name val="宋体"/>
      <family val="0"/>
    </font>
    <font>
      <i/>
      <sz val="11"/>
      <color indexed="23"/>
      <name val="宋体"/>
      <family val="0"/>
    </font>
    <font>
      <sz val="11"/>
      <color indexed="52"/>
      <name val="宋体"/>
      <family val="0"/>
    </font>
    <font>
      <b/>
      <sz val="18"/>
      <color indexed="56"/>
      <name val="宋体"/>
      <family val="0"/>
    </font>
    <font>
      <u val="single"/>
      <sz val="12"/>
      <color indexed="36"/>
      <name val="宋体"/>
      <family val="0"/>
    </font>
    <font>
      <sz val="11"/>
      <color indexed="62"/>
      <name val="宋体"/>
      <family val="0"/>
    </font>
    <font>
      <sz val="11"/>
      <color indexed="9"/>
      <name val="宋体"/>
      <family val="0"/>
    </font>
    <font>
      <b/>
      <sz val="11"/>
      <color indexed="52"/>
      <name val="宋体"/>
      <family val="0"/>
    </font>
    <font>
      <b/>
      <sz val="15"/>
      <color indexed="56"/>
      <name val="宋体"/>
      <family val="0"/>
    </font>
    <font>
      <b/>
      <sz val="11"/>
      <color indexed="56"/>
      <name val="宋体"/>
      <family val="0"/>
    </font>
    <font>
      <u val="single"/>
      <sz val="12"/>
      <color indexed="12"/>
      <name val="宋体"/>
      <family val="0"/>
    </font>
    <font>
      <b/>
      <sz val="11"/>
      <color indexed="63"/>
      <name val="宋体"/>
      <family val="0"/>
    </font>
    <font>
      <b/>
      <sz val="11"/>
      <color indexed="9"/>
      <name val="宋体"/>
      <family val="0"/>
    </font>
    <font>
      <sz val="10"/>
      <color indexed="8"/>
      <name val="Calibri"/>
      <family val="2"/>
    </font>
    <font>
      <sz val="9"/>
      <name val="宋体"/>
      <family val="0"/>
    </font>
    <font>
      <sz val="11"/>
      <color indexed="10"/>
      <name val="宋体"/>
      <family val="0"/>
    </font>
    <font>
      <sz val="10"/>
      <name val="Helv"/>
      <family val="2"/>
    </font>
    <font>
      <sz val="11"/>
      <color indexed="60"/>
      <name val="宋体"/>
      <family val="0"/>
    </font>
    <font>
      <sz val="10"/>
      <color indexed="20"/>
      <name val="Calibri"/>
      <family val="2"/>
    </font>
    <font>
      <b/>
      <sz val="13"/>
      <color indexed="56"/>
      <name val="宋体"/>
      <family val="0"/>
    </font>
    <font>
      <sz val="11"/>
      <color indexed="16"/>
      <name val="宋体"/>
      <family val="0"/>
    </font>
    <font>
      <sz val="10"/>
      <name val="MS Sans Serif"/>
      <family val="2"/>
    </font>
    <font>
      <sz val="10"/>
      <color indexed="17"/>
      <name val="Calibri"/>
      <family val="2"/>
    </font>
    <font>
      <sz val="12"/>
      <color indexed="20"/>
      <name val="宋体"/>
      <family val="0"/>
    </font>
    <font>
      <sz val="7"/>
      <name val="Small Fonts"/>
      <family val="2"/>
    </font>
    <font>
      <sz val="12"/>
      <name val="Courier"/>
      <family val="2"/>
    </font>
    <font>
      <sz val="12"/>
      <color indexed="17"/>
      <name val="宋体"/>
      <family val="0"/>
    </font>
    <font>
      <sz val="12"/>
      <name val="Times New Roman"/>
      <family val="1"/>
    </font>
    <font>
      <b/>
      <sz val="10"/>
      <name val="Times New Roman"/>
      <family val="1"/>
    </font>
  </fonts>
  <fills count="26">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11"/>
        <bgColor indexed="64"/>
      </patternFill>
    </fill>
    <fill>
      <patternFill patternType="solid">
        <fgColor indexed="22"/>
        <bgColor indexed="64"/>
      </patternFill>
    </fill>
    <fill>
      <patternFill patternType="solid">
        <fgColor indexed="36"/>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62"/>
        <bgColor indexed="64"/>
      </patternFill>
    </fill>
    <fill>
      <patternFill patternType="solid">
        <fgColor indexed="53"/>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mediumGray">
        <fgColor indexed="9"/>
        <bgColor indexed="9"/>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medium">
        <color indexed="30"/>
      </bottom>
    </border>
    <border>
      <left/>
      <right/>
      <top/>
      <bottom style="double">
        <color indexed="52"/>
      </bottom>
    </border>
    <border>
      <left/>
      <right/>
      <top/>
      <bottom style="thick">
        <color indexed="22"/>
      </bottom>
    </border>
    <border>
      <left/>
      <right/>
      <top style="thin">
        <color indexed="62"/>
      </top>
      <bottom style="double">
        <color indexed="62"/>
      </bottom>
    </border>
    <border>
      <left/>
      <right/>
      <top/>
      <bottom style="thick">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color indexed="63"/>
      </left>
      <right>
        <color indexed="63"/>
      </right>
      <top style="thin">
        <color indexed="8"/>
      </top>
      <bottom>
        <color indexed="63"/>
      </bottom>
    </border>
    <border>
      <left/>
      <right>
        <color indexed="63"/>
      </right>
      <top/>
      <bottom style="thin"/>
    </border>
    <border>
      <left style="thin"/>
      <right>
        <color indexed="63"/>
      </right>
      <top style="thin"/>
      <bottom>
        <color indexed="63"/>
      </bottom>
    </border>
    <border>
      <left>
        <color indexed="63"/>
      </left>
      <right>
        <color indexed="63"/>
      </right>
      <top style="thin"/>
      <bottom>
        <color indexed="63"/>
      </bottom>
    </border>
    <border>
      <left/>
      <right/>
      <top/>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top/>
      <bottom style="thin"/>
    </border>
    <border>
      <left style="thin"/>
      <right>
        <color indexed="63"/>
      </right>
      <top style="thin"/>
      <bottom style="thin"/>
    </border>
    <border>
      <left style="thin"/>
      <right style="thin"/>
      <top style="thin"/>
      <bottom/>
    </border>
    <border>
      <left style="thin"/>
      <right style="thin"/>
      <top style="thin"/>
      <bottom>
        <color indexed="63"/>
      </bottom>
    </border>
    <border>
      <left>
        <color indexed="63"/>
      </left>
      <right style="thin"/>
      <top style="thin"/>
      <bottom style="thin"/>
    </border>
    <border>
      <left/>
      <right>
        <color indexed="63"/>
      </right>
      <top style="thin"/>
      <bottom>
        <color indexed="63"/>
      </bottom>
    </border>
  </borders>
  <cellStyleXfs count="11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176" fontId="0" fillId="0" borderId="0" applyFont="0" applyFill="0" applyBorder="0" applyAlignment="0" applyProtection="0"/>
    <xf numFmtId="0" fontId="9" fillId="2" borderId="0" applyNumberFormat="0" applyBorder="0" applyAlignment="0" applyProtection="0"/>
    <xf numFmtId="0" fontId="41" fillId="3" borderId="0" applyNumberFormat="0" applyBorder="0" applyAlignment="0" applyProtection="0"/>
    <xf numFmtId="0" fontId="47" fillId="4" borderId="1" applyNumberFormat="0" applyAlignment="0" applyProtection="0"/>
    <xf numFmtId="0" fontId="42" fillId="2" borderId="0" applyNumberFormat="0" applyBorder="0" applyAlignment="0" applyProtection="0"/>
    <xf numFmtId="177" fontId="0" fillId="0" borderId="0" applyFont="0" applyFill="0" applyBorder="0" applyAlignment="0" applyProtection="0"/>
    <xf numFmtId="0" fontId="42" fillId="2" borderId="0" applyNumberFormat="0" applyBorder="0" applyAlignment="0" applyProtection="0"/>
    <xf numFmtId="0" fontId="0" fillId="0" borderId="0">
      <alignment/>
      <protection/>
    </xf>
    <xf numFmtId="0" fontId="40" fillId="3" borderId="0" applyNumberFormat="0" applyBorder="0" applyAlignment="0" applyProtection="0"/>
    <xf numFmtId="0" fontId="40" fillId="3" borderId="0" applyNumberFormat="0" applyBorder="0" applyAlignment="0" applyProtection="0"/>
    <xf numFmtId="0" fontId="9" fillId="5" borderId="0" applyNumberFormat="0" applyBorder="0" applyAlignment="0" applyProtection="0"/>
    <xf numFmtId="0" fontId="42" fillId="2" borderId="0" applyNumberFormat="0" applyBorder="0" applyAlignment="0" applyProtection="0"/>
    <xf numFmtId="0" fontId="40" fillId="3" borderId="0" applyNumberFormat="0" applyBorder="0" applyAlignment="0" applyProtection="0"/>
    <xf numFmtId="178" fontId="0" fillId="0" borderId="0" applyFont="0" applyFill="0" applyBorder="0" applyAlignment="0" applyProtection="0"/>
    <xf numFmtId="0" fontId="9" fillId="6" borderId="0" applyNumberFormat="0" applyBorder="0" applyAlignment="0" applyProtection="0"/>
    <xf numFmtId="0" fontId="0" fillId="0" borderId="0">
      <alignment/>
      <protection/>
    </xf>
    <xf numFmtId="0" fontId="0" fillId="0" borderId="0">
      <alignment/>
      <protection/>
    </xf>
    <xf numFmtId="0" fontId="53" fillId="7" borderId="2" applyNumberFormat="0" applyAlignment="0" applyProtection="0"/>
    <xf numFmtId="0" fontId="30" fillId="0" borderId="0" applyNumberFormat="0" applyFill="0" applyBorder="0" applyAlignment="0" applyProtection="0"/>
    <xf numFmtId="0" fontId="47" fillId="4" borderId="1" applyNumberFormat="0" applyAlignment="0" applyProtection="0"/>
    <xf numFmtId="0" fontId="40" fillId="3" borderId="0" applyNumberFormat="0" applyBorder="0" applyAlignment="0" applyProtection="0"/>
    <xf numFmtId="0" fontId="42" fillId="2" borderId="0" applyNumberFormat="0" applyBorder="0" applyAlignment="0" applyProtection="0"/>
    <xf numFmtId="0" fontId="40" fillId="3" borderId="0" applyNumberFormat="0" applyBorder="0" applyAlignment="0" applyProtection="0"/>
    <xf numFmtId="179" fontId="0" fillId="0" borderId="0" applyFont="0" applyFill="0" applyBorder="0" applyAlignment="0" applyProtection="0"/>
    <xf numFmtId="0" fontId="9" fillId="0" borderId="0">
      <alignment/>
      <protection/>
    </xf>
    <xf numFmtId="0" fontId="48" fillId="8" borderId="0" applyNumberFormat="0" applyBorder="0" applyAlignment="0" applyProtection="0"/>
    <xf numFmtId="0" fontId="48" fillId="6"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49" fillId="7" borderId="1" applyNumberFormat="0" applyAlignment="0" applyProtection="0"/>
    <xf numFmtId="0" fontId="40" fillId="3" borderId="0" applyNumberFormat="0" applyBorder="0" applyAlignment="0" applyProtection="0"/>
    <xf numFmtId="0" fontId="40" fillId="3" borderId="0" applyNumberFormat="0" applyBorder="0" applyAlignment="0" applyProtection="0"/>
    <xf numFmtId="0" fontId="46" fillId="0" borderId="0" applyNumberFormat="0" applyFill="0" applyBorder="0" applyAlignment="0" applyProtection="0"/>
    <xf numFmtId="0" fontId="56" fillId="0" borderId="0">
      <alignment/>
      <protection/>
    </xf>
    <xf numFmtId="0" fontId="48" fillId="8" borderId="0" applyNumberFormat="0" applyBorder="0" applyAlignment="0" applyProtection="0"/>
    <xf numFmtId="0" fontId="9" fillId="0" borderId="0">
      <alignment vertical="center"/>
      <protection/>
    </xf>
    <xf numFmtId="0" fontId="9" fillId="9" borderId="3" applyNumberFormat="0" applyFont="0" applyAlignment="0" applyProtection="0"/>
    <xf numFmtId="0" fontId="0" fillId="0" borderId="0">
      <alignment vertical="center"/>
      <protection/>
    </xf>
    <xf numFmtId="0" fontId="48" fillId="10" borderId="0" applyNumberFormat="0" applyBorder="0" applyAlignment="0" applyProtection="0"/>
    <xf numFmtId="0" fontId="43" fillId="0" borderId="0" applyNumberFormat="0" applyFill="0" applyBorder="0" applyAlignment="0" applyProtection="0"/>
    <xf numFmtId="0" fontId="51" fillId="0" borderId="0" applyNumberFormat="0" applyFill="0" applyBorder="0" applyAlignment="0" applyProtection="0"/>
    <xf numFmtId="0" fontId="40" fillId="3" borderId="0" applyNumberFormat="0" applyBorder="0" applyAlignment="0" applyProtection="0"/>
    <xf numFmtId="0" fontId="57" fillId="0" borderId="0" applyNumberFormat="0" applyFill="0" applyBorder="0" applyAlignment="0" applyProtection="0"/>
    <xf numFmtId="0" fontId="48" fillId="11" borderId="0" applyNumberFormat="0" applyBorder="0" applyAlignment="0" applyProtection="0"/>
    <xf numFmtId="0" fontId="40" fillId="3" borderId="0" applyNumberFormat="0" applyBorder="0" applyAlignment="0" applyProtection="0"/>
    <xf numFmtId="0" fontId="51" fillId="0" borderId="0" applyNumberFormat="0" applyFill="0" applyBorder="0" applyAlignment="0" applyProtection="0"/>
    <xf numFmtId="43" fontId="9" fillId="0" borderId="0" applyFont="0" applyFill="0" applyBorder="0" applyAlignment="0" applyProtection="0"/>
    <xf numFmtId="0" fontId="58" fillId="0" borderId="0">
      <alignment/>
      <protection/>
    </xf>
    <xf numFmtId="0" fontId="0" fillId="9" borderId="3" applyNumberFormat="0" applyFont="0" applyAlignment="0" applyProtection="0"/>
    <xf numFmtId="0" fontId="48" fillId="12" borderId="0" applyNumberFormat="0" applyBorder="0" applyAlignment="0" applyProtection="0"/>
    <xf numFmtId="0" fontId="45" fillId="0" borderId="0" applyNumberFormat="0" applyFill="0" applyBorder="0" applyAlignment="0" applyProtection="0"/>
    <xf numFmtId="0" fontId="0" fillId="0" borderId="0">
      <alignment vertical="center"/>
      <protection/>
    </xf>
    <xf numFmtId="0" fontId="48" fillId="10" borderId="0" applyNumberFormat="0" applyBorder="0" applyAlignment="0" applyProtection="0"/>
    <xf numFmtId="0" fontId="43" fillId="0" borderId="0" applyNumberFormat="0" applyFill="0" applyBorder="0" applyAlignment="0" applyProtection="0"/>
    <xf numFmtId="0" fontId="0" fillId="0" borderId="0">
      <alignment/>
      <protection/>
    </xf>
    <xf numFmtId="0" fontId="50" fillId="0" borderId="4" applyNumberFormat="0" applyFill="0" applyAlignment="0" applyProtection="0"/>
    <xf numFmtId="0" fontId="0" fillId="0" borderId="0">
      <alignment/>
      <protection/>
    </xf>
    <xf numFmtId="9" fontId="0" fillId="0" borderId="0" applyFont="0" applyFill="0" applyBorder="0" applyAlignment="0" applyProtection="0"/>
    <xf numFmtId="0" fontId="0" fillId="0" borderId="0">
      <alignment vertical="center"/>
      <protection/>
    </xf>
    <xf numFmtId="0" fontId="48" fillId="10" borderId="0" applyNumberFormat="0" applyBorder="0" applyAlignment="0" applyProtection="0"/>
    <xf numFmtId="0" fontId="60" fillId="3" borderId="0" applyNumberFormat="0" applyBorder="0" applyAlignment="0" applyProtection="0"/>
    <xf numFmtId="0" fontId="61" fillId="0" borderId="5" applyNumberFormat="0" applyFill="0" applyAlignment="0" applyProtection="0"/>
    <xf numFmtId="0" fontId="48" fillId="11" borderId="0" applyNumberFormat="0" applyBorder="0" applyAlignment="0" applyProtection="0"/>
    <xf numFmtId="0" fontId="48" fillId="13" borderId="0" applyNumberFormat="0" applyBorder="0" applyAlignment="0" applyProtection="0"/>
    <xf numFmtId="0" fontId="0" fillId="0" borderId="0">
      <alignment vertical="center"/>
      <protection/>
    </xf>
    <xf numFmtId="0" fontId="48" fillId="10" borderId="0" applyNumberFormat="0" applyBorder="0" applyAlignment="0" applyProtection="0"/>
    <xf numFmtId="0" fontId="51" fillId="0" borderId="6" applyNumberFormat="0" applyFill="0" applyAlignment="0" applyProtection="0"/>
    <xf numFmtId="0" fontId="48" fillId="8" borderId="0" applyNumberFormat="0" applyBorder="0" applyAlignment="0" applyProtection="0"/>
    <xf numFmtId="0" fontId="53" fillId="7" borderId="2" applyNumberFormat="0" applyAlignment="0" applyProtection="0"/>
    <xf numFmtId="0" fontId="29" fillId="0" borderId="0">
      <alignment/>
      <protection/>
    </xf>
    <xf numFmtId="0" fontId="0" fillId="0" borderId="0">
      <alignment/>
      <protection/>
    </xf>
    <xf numFmtId="0" fontId="0" fillId="0" borderId="0">
      <alignment/>
      <protection/>
    </xf>
    <xf numFmtId="0" fontId="47" fillId="4" borderId="1" applyNumberFormat="0" applyAlignment="0" applyProtection="0"/>
    <xf numFmtId="0" fontId="49" fillId="7" borderId="1" applyNumberFormat="0" applyAlignment="0" applyProtection="0"/>
    <xf numFmtId="0" fontId="9" fillId="14" borderId="0" applyNumberFormat="0" applyBorder="0" applyAlignment="0" applyProtection="0"/>
    <xf numFmtId="0" fontId="42" fillId="2" borderId="0" applyNumberFormat="0" applyBorder="0" applyAlignment="0" applyProtection="0"/>
    <xf numFmtId="0" fontId="54" fillId="15" borderId="7" applyNumberFormat="0" applyAlignment="0" applyProtection="0"/>
    <xf numFmtId="0" fontId="48" fillId="6" borderId="0" applyNumberFormat="0" applyBorder="0" applyAlignment="0" applyProtection="0"/>
    <xf numFmtId="0" fontId="48" fillId="1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48" fillId="16" borderId="0" applyNumberFormat="0" applyBorder="0" applyAlignment="0" applyProtection="0"/>
    <xf numFmtId="0" fontId="42" fillId="2" borderId="0" applyNumberFormat="0" applyBorder="0" applyAlignment="0" applyProtection="0"/>
    <xf numFmtId="0" fontId="44" fillId="0" borderId="8" applyNumberFormat="0" applyFill="0" applyAlignment="0" applyProtection="0"/>
    <xf numFmtId="0" fontId="9" fillId="3" borderId="0" applyNumberFormat="0" applyBorder="0" applyAlignment="0" applyProtection="0"/>
    <xf numFmtId="0" fontId="40" fillId="3" borderId="0" applyNumberFormat="0" applyBorder="0" applyAlignment="0" applyProtection="0"/>
    <xf numFmtId="0" fontId="48" fillId="6" borderId="0" applyNumberFormat="0" applyBorder="0" applyAlignment="0" applyProtection="0"/>
    <xf numFmtId="0" fontId="48" fillId="8" borderId="0" applyNumberFormat="0" applyBorder="0" applyAlignment="0" applyProtection="0"/>
    <xf numFmtId="0" fontId="12" fillId="0" borderId="9" applyNumberFormat="0" applyFill="0" applyAlignment="0" applyProtection="0"/>
    <xf numFmtId="0" fontId="42" fillId="2" borderId="0" applyNumberFormat="0" applyBorder="0" applyAlignment="0" applyProtection="0"/>
    <xf numFmtId="0" fontId="9" fillId="2" borderId="0" applyNumberFormat="0" applyBorder="0" applyAlignment="0" applyProtection="0"/>
    <xf numFmtId="0" fontId="51" fillId="0" borderId="10" applyNumberFormat="0" applyFill="0" applyAlignment="0" applyProtection="0"/>
    <xf numFmtId="0" fontId="42" fillId="2" borderId="0" applyNumberFormat="0" applyBorder="0" applyAlignment="0" applyProtection="0"/>
    <xf numFmtId="0" fontId="59" fillId="17" borderId="0" applyNumberFormat="0" applyBorder="0" applyAlignment="0" applyProtection="0"/>
    <xf numFmtId="0" fontId="0" fillId="0" borderId="0">
      <alignment/>
      <protection/>
    </xf>
    <xf numFmtId="0" fontId="9" fillId="18" borderId="0" applyNumberFormat="0" applyBorder="0" applyAlignment="0" applyProtection="0"/>
    <xf numFmtId="0" fontId="48" fillId="12" borderId="0" applyNumberFormat="0" applyBorder="0" applyAlignment="0" applyProtection="0"/>
    <xf numFmtId="0" fontId="9" fillId="5" borderId="0" applyNumberFormat="0" applyBorder="0" applyAlignment="0" applyProtection="0"/>
    <xf numFmtId="0" fontId="40" fillId="3" borderId="0" applyNumberFormat="0" applyBorder="0" applyAlignment="0" applyProtection="0"/>
    <xf numFmtId="0" fontId="48" fillId="6" borderId="0" applyNumberFormat="0" applyBorder="0" applyAlignment="0" applyProtection="0"/>
    <xf numFmtId="0" fontId="40" fillId="3" borderId="0" applyNumberFormat="0" applyBorder="0" applyAlignment="0" applyProtection="0"/>
    <xf numFmtId="0" fontId="48" fillId="16" borderId="0" applyNumberFormat="0" applyBorder="0" applyAlignment="0" applyProtection="0"/>
    <xf numFmtId="0" fontId="9" fillId="3" borderId="0" applyNumberFormat="0" applyBorder="0" applyAlignment="0" applyProtection="0"/>
    <xf numFmtId="0" fontId="9" fillId="19" borderId="0" applyNumberFormat="0" applyBorder="0" applyAlignment="0" applyProtection="0"/>
    <xf numFmtId="0" fontId="0" fillId="0" borderId="0">
      <alignment/>
      <protection/>
    </xf>
    <xf numFmtId="0" fontId="40" fillId="3" borderId="0" applyNumberFormat="0" applyBorder="0" applyAlignment="0" applyProtection="0"/>
    <xf numFmtId="0" fontId="9" fillId="3" borderId="0" applyNumberFormat="0" applyBorder="0" applyAlignment="0" applyProtection="0"/>
    <xf numFmtId="0" fontId="9" fillId="10" borderId="0" applyNumberFormat="0" applyBorder="0" applyAlignment="0" applyProtection="0"/>
    <xf numFmtId="0" fontId="9" fillId="19" borderId="0" applyNumberFormat="0" applyBorder="0" applyAlignment="0" applyProtection="0"/>
    <xf numFmtId="0" fontId="42" fillId="2" borderId="0" applyNumberFormat="0" applyBorder="0" applyAlignment="0" applyProtection="0"/>
    <xf numFmtId="0" fontId="48" fillId="20" borderId="0" applyNumberFormat="0" applyBorder="0" applyAlignment="0" applyProtection="0"/>
    <xf numFmtId="0" fontId="48" fillId="8" borderId="0" applyNumberFormat="0" applyBorder="0" applyAlignment="0" applyProtection="0"/>
    <xf numFmtId="0" fontId="48" fillId="16" borderId="0" applyNumberFormat="0" applyBorder="0" applyAlignment="0" applyProtection="0"/>
    <xf numFmtId="0" fontId="9" fillId="5" borderId="0" applyNumberFormat="0" applyBorder="0" applyAlignment="0" applyProtection="0"/>
    <xf numFmtId="0" fontId="0" fillId="0" borderId="0">
      <alignment/>
      <protection/>
    </xf>
    <xf numFmtId="0" fontId="9" fillId="14" borderId="0" applyNumberFormat="0" applyBorder="0" applyAlignment="0" applyProtection="0"/>
    <xf numFmtId="0" fontId="41" fillId="3" borderId="0" applyNumberFormat="0" applyBorder="0" applyAlignment="0" applyProtection="0"/>
    <xf numFmtId="0" fontId="9" fillId="14" borderId="0" applyNumberFormat="0" applyBorder="0" applyAlignment="0" applyProtection="0"/>
    <xf numFmtId="0" fontId="41" fillId="3" borderId="0" applyNumberFormat="0" applyBorder="0" applyAlignment="0" applyProtection="0"/>
    <xf numFmtId="0" fontId="48" fillId="21" borderId="0" applyNumberFormat="0" applyBorder="0" applyAlignment="0" applyProtection="0"/>
    <xf numFmtId="0" fontId="42" fillId="2" borderId="0" applyNumberFormat="0" applyBorder="0" applyAlignment="0" applyProtection="0"/>
    <xf numFmtId="0" fontId="48" fillId="21" borderId="0" applyNumberFormat="0" applyBorder="0" applyAlignment="0" applyProtection="0"/>
    <xf numFmtId="0" fontId="9" fillId="19"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8" fillId="21" borderId="0" applyNumberFormat="0" applyBorder="0" applyAlignment="0" applyProtection="0"/>
    <xf numFmtId="0" fontId="48" fillId="13"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59" fillId="17" borderId="0" applyNumberFormat="0" applyBorder="0" applyAlignment="0" applyProtection="0"/>
    <xf numFmtId="0" fontId="48" fillId="21" borderId="0" applyNumberFormat="0" applyBorder="0" applyAlignment="0" applyProtection="0"/>
    <xf numFmtId="0" fontId="51" fillId="0" borderId="10" applyNumberFormat="0" applyFill="0" applyAlignment="0" applyProtection="0"/>
    <xf numFmtId="0" fontId="0" fillId="0" borderId="0">
      <alignment/>
      <protection/>
    </xf>
    <xf numFmtId="0" fontId="9" fillId="22" borderId="0" applyNumberFormat="0" applyBorder="0" applyAlignment="0" applyProtection="0"/>
    <xf numFmtId="0" fontId="0" fillId="0" borderId="0">
      <alignment/>
      <protection/>
    </xf>
    <xf numFmtId="0" fontId="9" fillId="22" borderId="0" applyNumberFormat="0" applyBorder="0" applyAlignment="0" applyProtection="0"/>
    <xf numFmtId="0" fontId="0" fillId="0" borderId="0">
      <alignment vertical="center"/>
      <protection/>
    </xf>
    <xf numFmtId="0" fontId="40" fillId="3" borderId="0" applyNumberFormat="0" applyBorder="0" applyAlignment="0" applyProtection="0"/>
    <xf numFmtId="0" fontId="0" fillId="0" borderId="0">
      <alignment vertical="center"/>
      <protection/>
    </xf>
    <xf numFmtId="0" fontId="48" fillId="23" borderId="0" applyNumberFormat="0" applyBorder="0" applyAlignment="0" applyProtection="0"/>
    <xf numFmtId="0" fontId="0" fillId="0" borderId="0">
      <alignment/>
      <protection/>
    </xf>
    <xf numFmtId="0" fontId="9" fillId="22" borderId="0" applyNumberFormat="0" applyBorder="0" applyAlignment="0" applyProtection="0"/>
    <xf numFmtId="0" fontId="0" fillId="0" borderId="0">
      <alignment/>
      <protection/>
    </xf>
    <xf numFmtId="0" fontId="9" fillId="22" borderId="0" applyNumberFormat="0" applyBorder="0" applyAlignment="0" applyProtection="0"/>
    <xf numFmtId="0" fontId="59" fillId="17" borderId="0" applyNumberFormat="0" applyBorder="0" applyAlignment="0" applyProtection="0"/>
    <xf numFmtId="0" fontId="0" fillId="0" borderId="0">
      <alignment/>
      <protection/>
    </xf>
    <xf numFmtId="0" fontId="48" fillId="8" borderId="0" applyNumberFormat="0" applyBorder="0" applyAlignment="0" applyProtection="0"/>
    <xf numFmtId="0" fontId="9" fillId="6" borderId="0" applyNumberFormat="0" applyBorder="0" applyAlignment="0" applyProtection="0"/>
    <xf numFmtId="0" fontId="0" fillId="0" borderId="0">
      <alignment/>
      <protection/>
    </xf>
    <xf numFmtId="0" fontId="40" fillId="3" borderId="0" applyNumberFormat="0" applyBorder="0" applyAlignment="0" applyProtection="0"/>
    <xf numFmtId="0" fontId="40" fillId="3" borderId="0" applyNumberFormat="0" applyBorder="0" applyAlignment="0" applyProtection="0"/>
    <xf numFmtId="0" fontId="9" fillId="2" borderId="0" applyNumberFormat="0" applyBorder="0" applyAlignment="0" applyProtection="0"/>
    <xf numFmtId="0" fontId="42" fillId="2" borderId="0" applyNumberFormat="0" applyBorder="0" applyAlignment="0" applyProtection="0"/>
    <xf numFmtId="0" fontId="48" fillId="16" borderId="0" applyNumberFormat="0" applyBorder="0" applyAlignment="0" applyProtection="0"/>
    <xf numFmtId="0" fontId="9" fillId="5" borderId="0" applyNumberFormat="0" applyBorder="0" applyAlignment="0" applyProtection="0"/>
    <xf numFmtId="0" fontId="48" fillId="6" borderId="0" applyNumberFormat="0" applyBorder="0" applyAlignment="0" applyProtection="0"/>
    <xf numFmtId="0" fontId="40" fillId="3" borderId="0" applyNumberFormat="0" applyBorder="0" applyAlignment="0" applyProtection="0"/>
    <xf numFmtId="0" fontId="9" fillId="2" borderId="0" applyNumberFormat="0" applyBorder="0" applyAlignment="0" applyProtection="0"/>
    <xf numFmtId="0" fontId="44" fillId="0" borderId="11" applyNumberFormat="0" applyFill="0" applyAlignment="0" applyProtection="0"/>
    <xf numFmtId="0" fontId="9" fillId="2" borderId="0" applyNumberFormat="0" applyBorder="0" applyAlignment="0" applyProtection="0"/>
    <xf numFmtId="0" fontId="42" fillId="2" borderId="0" applyNumberFormat="0" applyBorder="0" applyAlignment="0" applyProtection="0"/>
    <xf numFmtId="0" fontId="48" fillId="12" borderId="0" applyNumberFormat="0" applyBorder="0" applyAlignment="0" applyProtection="0"/>
    <xf numFmtId="0" fontId="43" fillId="0" borderId="0" applyNumberFormat="0" applyFill="0" applyBorder="0" applyAlignment="0" applyProtection="0"/>
    <xf numFmtId="0" fontId="40" fillId="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42" fillId="2"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0" borderId="0" applyNumberFormat="0" applyBorder="0" applyAlignment="0" applyProtection="0"/>
    <xf numFmtId="0" fontId="40" fillId="3" borderId="0" applyNumberFormat="0" applyBorder="0" applyAlignment="0" applyProtection="0"/>
    <xf numFmtId="0" fontId="9" fillId="18" borderId="0" applyNumberFormat="0" applyBorder="0" applyAlignment="0" applyProtection="0"/>
    <xf numFmtId="0" fontId="42" fillId="2" borderId="0" applyNumberFormat="0" applyBorder="0" applyAlignment="0" applyProtection="0"/>
    <xf numFmtId="0" fontId="40" fillId="3" borderId="0" applyNumberFormat="0" applyBorder="0" applyAlignment="0" applyProtection="0"/>
    <xf numFmtId="0" fontId="47" fillId="4" borderId="1" applyNumberFormat="0" applyAlignment="0" applyProtection="0"/>
    <xf numFmtId="0" fontId="9" fillId="18" borderId="0" applyNumberFormat="0" applyBorder="0" applyAlignment="0" applyProtection="0"/>
    <xf numFmtId="0" fontId="9" fillId="4" borderId="0" applyNumberFormat="0" applyBorder="0" applyAlignment="0" applyProtection="0"/>
    <xf numFmtId="0" fontId="40"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48" fillId="20" borderId="0" applyNumberFormat="0" applyBorder="0" applyAlignment="0" applyProtection="0"/>
    <xf numFmtId="0" fontId="42" fillId="2" borderId="0" applyNumberFormat="0" applyBorder="0" applyAlignment="0" applyProtection="0"/>
    <xf numFmtId="0" fontId="9" fillId="5" borderId="0" applyNumberFormat="0" applyBorder="0" applyAlignment="0" applyProtection="0"/>
    <xf numFmtId="0" fontId="0" fillId="0" borderId="0">
      <alignment/>
      <protection/>
    </xf>
    <xf numFmtId="0" fontId="0" fillId="9" borderId="3" applyNumberFormat="0" applyFont="0" applyAlignment="0" applyProtection="0"/>
    <xf numFmtId="0" fontId="9" fillId="5" borderId="0" applyNumberFormat="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xf numFmtId="0" fontId="9" fillId="5" borderId="0" applyNumberFormat="0" applyBorder="0" applyAlignment="0" applyProtection="0"/>
    <xf numFmtId="0" fontId="0" fillId="9" borderId="3" applyNumberFormat="0" applyFont="0" applyAlignment="0" applyProtection="0"/>
    <xf numFmtId="0" fontId="9" fillId="5" borderId="0" applyNumberFormat="0" applyBorder="0" applyAlignment="0" applyProtection="0"/>
    <xf numFmtId="0" fontId="40" fillId="3" borderId="0" applyNumberFormat="0" applyBorder="0" applyAlignment="0" applyProtection="0"/>
    <xf numFmtId="0" fontId="9" fillId="5" borderId="0" applyNumberFormat="0" applyBorder="0" applyAlignment="0" applyProtection="0"/>
    <xf numFmtId="0" fontId="45" fillId="0" borderId="0" applyNumberFormat="0" applyFill="0" applyBorder="0" applyAlignment="0" applyProtection="0"/>
    <xf numFmtId="0" fontId="42" fillId="2"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0" fillId="0" borderId="0">
      <alignment vertical="center"/>
      <protection/>
    </xf>
    <xf numFmtId="0" fontId="40" fillId="3" borderId="0" applyNumberFormat="0" applyBorder="0" applyAlignment="0" applyProtection="0"/>
    <xf numFmtId="0" fontId="9" fillId="5" borderId="0" applyNumberFormat="0" applyBorder="0" applyAlignment="0" applyProtection="0"/>
    <xf numFmtId="0" fontId="40"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47" fillId="4" borderId="1" applyNumberFormat="0" applyAlignment="0" applyProtection="0"/>
    <xf numFmtId="0" fontId="9" fillId="3" borderId="0" applyNumberFormat="0" applyBorder="0" applyAlignment="0" applyProtection="0"/>
    <xf numFmtId="0" fontId="40" fillId="3" borderId="0" applyNumberFormat="0" applyBorder="0" applyAlignment="0" applyProtection="0"/>
    <xf numFmtId="0" fontId="64" fillId="2" borderId="0" applyNumberFormat="0" applyBorder="0" applyAlignment="0" applyProtection="0"/>
    <xf numFmtId="0" fontId="9" fillId="1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40" fillId="3" borderId="0" applyNumberFormat="0" applyBorder="0" applyAlignment="0" applyProtection="0"/>
    <xf numFmtId="0" fontId="9" fillId="2" borderId="0" applyNumberFormat="0" applyBorder="0" applyAlignment="0" applyProtection="0"/>
    <xf numFmtId="0" fontId="42" fillId="2" borderId="0" applyNumberFormat="0" applyBorder="0" applyAlignment="0" applyProtection="0"/>
    <xf numFmtId="0" fontId="61" fillId="0" borderId="12" applyNumberFormat="0" applyFill="0" applyAlignment="0" applyProtection="0"/>
    <xf numFmtId="0" fontId="9" fillId="2" borderId="0" applyNumberFormat="0" applyBorder="0" applyAlignment="0" applyProtection="0"/>
    <xf numFmtId="0" fontId="48" fillId="8" borderId="0" applyNumberFormat="0" applyBorder="0" applyAlignment="0" applyProtection="0"/>
    <xf numFmtId="0" fontId="61" fillId="0" borderId="12" applyNumberFormat="0" applyFill="0" applyAlignment="0" applyProtection="0"/>
    <xf numFmtId="0" fontId="9"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9" fillId="2" borderId="0" applyNumberFormat="0" applyBorder="0" applyAlignment="0" applyProtection="0"/>
    <xf numFmtId="0" fontId="42"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40" fillId="3" borderId="0" applyNumberFormat="0" applyBorder="0" applyAlignment="0" applyProtection="0"/>
    <xf numFmtId="0" fontId="9" fillId="0" borderId="0">
      <alignment/>
      <protection/>
    </xf>
    <xf numFmtId="0" fontId="9" fillId="14" borderId="0" applyNumberFormat="0" applyBorder="0" applyAlignment="0" applyProtection="0"/>
    <xf numFmtId="0" fontId="40" fillId="3" borderId="0" applyNumberFormat="0" applyBorder="0" applyAlignment="0" applyProtection="0"/>
    <xf numFmtId="0" fontId="9" fillId="14" borderId="0" applyNumberFormat="0" applyBorder="0" applyAlignment="0" applyProtection="0"/>
    <xf numFmtId="0" fontId="42" fillId="2" borderId="0" applyNumberFormat="0" applyBorder="0" applyAlignment="0" applyProtection="0"/>
    <xf numFmtId="0" fontId="9" fillId="19" borderId="0" applyNumberFormat="0" applyBorder="0" applyAlignment="0" applyProtection="0"/>
    <xf numFmtId="0" fontId="9" fillId="0" borderId="0">
      <alignment vertical="center"/>
      <protection/>
    </xf>
    <xf numFmtId="0" fontId="42" fillId="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45" fillId="0" borderId="0" applyNumberFormat="0" applyFill="0" applyBorder="0" applyAlignment="0" applyProtection="0"/>
    <xf numFmtId="0" fontId="9" fillId="14" borderId="0" applyNumberFormat="0" applyBorder="0" applyAlignment="0" applyProtection="0"/>
    <xf numFmtId="0" fontId="0" fillId="0" borderId="0">
      <alignment/>
      <protection/>
    </xf>
    <xf numFmtId="0" fontId="40" fillId="3" borderId="0" applyNumberFormat="0" applyBorder="0" applyAlignment="0" applyProtection="0"/>
    <xf numFmtId="0" fontId="9" fillId="14" borderId="0" applyNumberFormat="0" applyBorder="0" applyAlignment="0" applyProtection="0"/>
    <xf numFmtId="0" fontId="42" fillId="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42" fillId="2"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40" fillId="3" borderId="0" applyNumberFormat="0" applyBorder="0" applyAlignment="0" applyProtection="0"/>
    <xf numFmtId="0" fontId="48" fillId="21" borderId="0" applyNumberFormat="0" applyBorder="0" applyAlignment="0" applyProtection="0"/>
    <xf numFmtId="0" fontId="0" fillId="0" borderId="0">
      <alignment/>
      <protection/>
    </xf>
    <xf numFmtId="0" fontId="9" fillId="18" borderId="0" applyNumberFormat="0" applyBorder="0" applyAlignment="0" applyProtection="0"/>
    <xf numFmtId="0" fontId="48" fillId="21" borderId="0" applyNumberFormat="0" applyBorder="0" applyAlignment="0" applyProtection="0"/>
    <xf numFmtId="0" fontId="40" fillId="3" borderId="0" applyNumberFormat="0" applyBorder="0" applyAlignment="0" applyProtection="0"/>
    <xf numFmtId="0" fontId="9" fillId="18" borderId="0" applyNumberFormat="0" applyBorder="0" applyAlignment="0" applyProtection="0"/>
    <xf numFmtId="0" fontId="42" fillId="2" borderId="0" applyNumberFormat="0" applyBorder="0" applyAlignment="0" applyProtection="0"/>
    <xf numFmtId="0" fontId="40" fillId="3" borderId="0" applyNumberFormat="0" applyBorder="0" applyAlignment="0" applyProtection="0"/>
    <xf numFmtId="0" fontId="9" fillId="18" borderId="0" applyNumberFormat="0" applyBorder="0" applyAlignment="0" applyProtection="0"/>
    <xf numFmtId="0" fontId="40" fillId="3" borderId="0" applyNumberFormat="0" applyBorder="0" applyAlignment="0" applyProtection="0"/>
    <xf numFmtId="0" fontId="9" fillId="4" borderId="0" applyNumberFormat="0" applyBorder="0" applyAlignment="0" applyProtection="0"/>
    <xf numFmtId="0" fontId="47" fillId="4" borderId="1" applyNumberFormat="0" applyAlignment="0" applyProtection="0"/>
    <xf numFmtId="0" fontId="40"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40" fillId="3" borderId="0" applyNumberFormat="0" applyBorder="0" applyAlignment="0" applyProtection="0"/>
    <xf numFmtId="0" fontId="9" fillId="4"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9" fillId="4" borderId="0" applyNumberFormat="0" applyBorder="0" applyAlignment="0" applyProtection="0"/>
    <xf numFmtId="0" fontId="62" fillId="3" borderId="0" applyNumberFormat="0" applyBorder="0" applyAlignment="0" applyProtection="0"/>
    <xf numFmtId="0" fontId="9" fillId="4" borderId="0" applyNumberFormat="0" applyBorder="0" applyAlignment="0" applyProtection="0"/>
    <xf numFmtId="0" fontId="51" fillId="0" borderId="0" applyNumberFormat="0" applyFill="0" applyBorder="0" applyAlignment="0" applyProtection="0"/>
    <xf numFmtId="0" fontId="9" fillId="4" borderId="0" applyNumberFormat="0" applyBorder="0" applyAlignment="0" applyProtection="0"/>
    <xf numFmtId="43" fontId="9" fillId="0" borderId="0" applyFont="0" applyFill="0" applyBorder="0" applyAlignment="0" applyProtection="0"/>
    <xf numFmtId="0" fontId="9" fillId="19" borderId="0" applyNumberFormat="0" applyBorder="0" applyAlignment="0" applyProtection="0"/>
    <xf numFmtId="0" fontId="47" fillId="4" borderId="1" applyNumberFormat="0" applyAlignment="0" applyProtection="0"/>
    <xf numFmtId="0" fontId="51" fillId="0" borderId="10" applyNumberFormat="0" applyFill="0" applyAlignment="0" applyProtection="0"/>
    <xf numFmtId="0" fontId="9" fillId="19" borderId="0" applyNumberFormat="0" applyBorder="0" applyAlignment="0" applyProtection="0"/>
    <xf numFmtId="0" fontId="9" fillId="10" borderId="0" applyNumberFormat="0" applyBorder="0" applyAlignment="0" applyProtection="0"/>
    <xf numFmtId="0" fontId="40" fillId="3"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62" fillId="3" borderId="0" applyNumberFormat="0" applyBorder="0" applyAlignment="0" applyProtection="0"/>
    <xf numFmtId="0" fontId="51" fillId="0" borderId="10" applyNumberFormat="0" applyFill="0" applyAlignment="0" applyProtection="0"/>
    <xf numFmtId="0" fontId="9" fillId="6" borderId="0" applyNumberFormat="0" applyBorder="0" applyAlignment="0" applyProtection="0"/>
    <xf numFmtId="0" fontId="9" fillId="14"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57" fillId="0" borderId="0" applyNumberFormat="0" applyFill="0" applyBorder="0" applyAlignment="0" applyProtection="0"/>
    <xf numFmtId="0" fontId="40" fillId="3" borderId="0" applyNumberFormat="0" applyBorder="0" applyAlignment="0" applyProtection="0"/>
    <xf numFmtId="0" fontId="9" fillId="19" borderId="0" applyNumberFormat="0" applyBorder="0" applyAlignment="0" applyProtection="0"/>
    <xf numFmtId="0" fontId="57" fillId="0" borderId="0" applyNumberFormat="0" applyFill="0" applyBorder="0" applyAlignment="0" applyProtection="0"/>
    <xf numFmtId="0" fontId="40" fillId="3"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42" fillId="2" borderId="0" applyNumberFormat="0" applyBorder="0" applyAlignment="0" applyProtection="0"/>
    <xf numFmtId="0" fontId="30" fillId="0" borderId="0" applyNumberFormat="0" applyFill="0" applyBorder="0" applyAlignment="0" applyProtection="0"/>
    <xf numFmtId="0" fontId="9" fillId="22" borderId="0" applyNumberFormat="0" applyBorder="0" applyAlignment="0" applyProtection="0"/>
    <xf numFmtId="0" fontId="40" fillId="3" borderId="0" applyNumberFormat="0" applyBorder="0" applyAlignment="0" applyProtection="0"/>
    <xf numFmtId="0" fontId="9" fillId="0" borderId="0">
      <alignment/>
      <protection/>
    </xf>
    <xf numFmtId="0" fontId="45" fillId="0" borderId="0" applyNumberFormat="0" applyFill="0" applyBorder="0" applyAlignment="0" applyProtection="0"/>
    <xf numFmtId="0" fontId="9" fillId="2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0" fillId="0" borderId="0">
      <alignment vertical="center"/>
      <protection/>
    </xf>
    <xf numFmtId="0" fontId="56" fillId="0" borderId="0">
      <alignment/>
      <protection/>
    </xf>
    <xf numFmtId="0" fontId="40" fillId="3"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40" fillId="3" borderId="0" applyNumberFormat="0" applyBorder="0" applyAlignment="0" applyProtection="0"/>
    <xf numFmtId="0" fontId="9" fillId="19" borderId="0" applyNumberFormat="0" applyBorder="0" applyAlignment="0" applyProtection="0"/>
    <xf numFmtId="0" fontId="9" fillId="10"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9" fillId="10" borderId="0" applyNumberFormat="0" applyBorder="0" applyAlignment="0" applyProtection="0"/>
    <xf numFmtId="0" fontId="40" fillId="3" borderId="0" applyNumberFormat="0" applyBorder="0" applyAlignment="0" applyProtection="0"/>
    <xf numFmtId="0" fontId="48" fillId="21"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0" fillId="0" borderId="0">
      <alignment/>
      <protection/>
    </xf>
    <xf numFmtId="0" fontId="42" fillId="2"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42" fillId="2" borderId="0" applyNumberFormat="0" applyBorder="0" applyAlignment="0" applyProtection="0"/>
    <xf numFmtId="0" fontId="57" fillId="0" borderId="0" applyNumberFormat="0" applyFill="0" applyBorder="0" applyAlignment="0" applyProtection="0"/>
    <xf numFmtId="0" fontId="9" fillId="6" borderId="0" applyNumberFormat="0" applyBorder="0" applyAlignment="0" applyProtection="0"/>
    <xf numFmtId="0" fontId="0" fillId="0" borderId="0">
      <alignment/>
      <protection/>
    </xf>
    <xf numFmtId="0" fontId="42" fillId="2" borderId="0" applyNumberFormat="0" applyBorder="0" applyAlignment="0" applyProtection="0"/>
    <xf numFmtId="0" fontId="9" fillId="6" borderId="0" applyNumberFormat="0" applyBorder="0" applyAlignment="0" applyProtection="0"/>
    <xf numFmtId="0" fontId="0" fillId="0" borderId="0">
      <alignment/>
      <protection/>
    </xf>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0" fillId="0" borderId="0">
      <alignment vertical="center"/>
      <protection/>
    </xf>
    <xf numFmtId="0" fontId="12" fillId="0" borderId="13" applyNumberFormat="0" applyFill="0" applyAlignment="0" applyProtection="0"/>
    <xf numFmtId="0" fontId="54" fillId="15" borderId="7" applyNumberFormat="0" applyAlignment="0" applyProtection="0"/>
    <xf numFmtId="0" fontId="44" fillId="0" borderId="11" applyNumberFormat="0" applyFill="0" applyAlignment="0" applyProtection="0"/>
    <xf numFmtId="0" fontId="9" fillId="14" borderId="0" applyNumberFormat="0" applyBorder="0" applyAlignment="0" applyProtection="0"/>
    <xf numFmtId="0" fontId="54" fillId="15" borderId="7" applyNumberFormat="0" applyAlignment="0" applyProtection="0"/>
    <xf numFmtId="0" fontId="44" fillId="0" borderId="11" applyNumberFormat="0" applyFill="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45" fillId="0" borderId="0" applyNumberFormat="0" applyFill="0" applyBorder="0" applyAlignment="0" applyProtection="0"/>
    <xf numFmtId="0" fontId="12" fillId="0" borderId="13" applyNumberFormat="0" applyFill="0" applyAlignment="0" applyProtection="0"/>
    <xf numFmtId="0" fontId="9" fillId="14" borderId="0" applyNumberFormat="0" applyBorder="0" applyAlignment="0" applyProtection="0"/>
    <xf numFmtId="0" fontId="9" fillId="19"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9" fillId="19" borderId="0" applyNumberFormat="0" applyBorder="0" applyAlignment="0" applyProtection="0"/>
    <xf numFmtId="0" fontId="42" fillId="2" borderId="0" applyNumberFormat="0" applyBorder="0" applyAlignment="0" applyProtection="0"/>
    <xf numFmtId="0" fontId="40" fillId="3" borderId="0" applyNumberFormat="0" applyBorder="0" applyAlignment="0" applyProtection="0"/>
    <xf numFmtId="0" fontId="54" fillId="15" borderId="7" applyNumberFormat="0" applyAlignment="0" applyProtection="0"/>
    <xf numFmtId="0" fontId="0" fillId="0" borderId="0">
      <alignment/>
      <protection/>
    </xf>
    <xf numFmtId="0" fontId="9" fillId="0" borderId="0">
      <alignment vertical="center"/>
      <protection/>
    </xf>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42" fillId="2" borderId="0" applyNumberFormat="0" applyBorder="0" applyAlignment="0" applyProtection="0"/>
    <xf numFmtId="4" fontId="63" fillId="0" borderId="0" applyFont="0" applyFill="0" applyBorder="0" applyAlignment="0" applyProtection="0"/>
    <xf numFmtId="9" fontId="9" fillId="0" borderId="0" applyFont="0" applyFill="0" applyBorder="0" applyAlignment="0" applyProtection="0"/>
    <xf numFmtId="0" fontId="9" fillId="19" borderId="0" applyNumberFormat="0" applyBorder="0" applyAlignment="0" applyProtection="0"/>
    <xf numFmtId="0" fontId="9" fillId="22" borderId="0" applyNumberFormat="0" applyBorder="0" applyAlignment="0" applyProtection="0"/>
    <xf numFmtId="0" fontId="48" fillId="23" borderId="0" applyNumberFormat="0" applyBorder="0" applyAlignment="0" applyProtection="0"/>
    <xf numFmtId="0" fontId="9" fillId="22" borderId="0" applyNumberFormat="0" applyBorder="0" applyAlignment="0" applyProtection="0"/>
    <xf numFmtId="0" fontId="42" fillId="2" borderId="0" applyNumberFormat="0" applyBorder="0" applyAlignment="0" applyProtection="0"/>
    <xf numFmtId="0" fontId="9" fillId="22" borderId="0" applyNumberFormat="0" applyBorder="0" applyAlignment="0" applyProtection="0"/>
    <xf numFmtId="0" fontId="48" fillId="11" borderId="0" applyNumberFormat="0" applyBorder="0" applyAlignment="0" applyProtection="0"/>
    <xf numFmtId="0" fontId="40" fillId="3" borderId="0" applyNumberFormat="0" applyBorder="0" applyAlignment="0" applyProtection="0"/>
    <xf numFmtId="0" fontId="48" fillId="11" borderId="0" applyNumberFormat="0" applyBorder="0" applyAlignment="0" applyProtection="0"/>
    <xf numFmtId="0" fontId="42" fillId="2" borderId="0" applyNumberFormat="0" applyBorder="0" applyAlignment="0" applyProtection="0"/>
    <xf numFmtId="0" fontId="40" fillId="3" borderId="0" applyNumberFormat="0" applyBorder="0" applyAlignment="0" applyProtection="0"/>
    <xf numFmtId="0" fontId="48" fillId="10" borderId="0" applyNumberFormat="0" applyBorder="0" applyAlignment="0" applyProtection="0"/>
    <xf numFmtId="0" fontId="45" fillId="0" borderId="0" applyNumberFormat="0" applyFill="0" applyBorder="0" applyAlignment="0" applyProtection="0"/>
    <xf numFmtId="0" fontId="48" fillId="10" borderId="0" applyNumberFormat="0" applyBorder="0" applyAlignment="0" applyProtection="0"/>
    <xf numFmtId="0" fontId="42" fillId="2" borderId="0" applyNumberFormat="0" applyBorder="0" applyAlignment="0" applyProtection="0"/>
    <xf numFmtId="0" fontId="48" fillId="6" borderId="0" applyNumberFormat="0" applyBorder="0" applyAlignment="0" applyProtection="0"/>
    <xf numFmtId="0" fontId="12" fillId="0" borderId="13" applyNumberFormat="0" applyFill="0" applyAlignment="0" applyProtection="0"/>
    <xf numFmtId="0" fontId="40" fillId="3" borderId="0" applyNumberFormat="0" applyBorder="0" applyAlignment="0" applyProtection="0"/>
    <xf numFmtId="0" fontId="9" fillId="0" borderId="0">
      <alignment/>
      <protection/>
    </xf>
    <xf numFmtId="0" fontId="0" fillId="0" borderId="0">
      <alignment/>
      <protection/>
    </xf>
    <xf numFmtId="0" fontId="40" fillId="3" borderId="0" applyNumberFormat="0" applyBorder="0" applyAlignment="0" applyProtection="0"/>
    <xf numFmtId="0" fontId="48" fillId="6" borderId="0" applyNumberFormat="0" applyBorder="0" applyAlignment="0" applyProtection="0"/>
    <xf numFmtId="0" fontId="48" fillId="8"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21" borderId="0" applyNumberFormat="0" applyBorder="0" applyAlignment="0" applyProtection="0"/>
    <xf numFmtId="0" fontId="48" fillId="8" borderId="0" applyNumberFormat="0" applyBorder="0" applyAlignment="0" applyProtection="0"/>
    <xf numFmtId="0" fontId="48" fillId="21" borderId="0" applyNumberFormat="0" applyBorder="0" applyAlignment="0" applyProtection="0"/>
    <xf numFmtId="0" fontId="48" fillId="11" borderId="0" applyNumberFormat="0" applyBorder="0" applyAlignment="0" applyProtection="0"/>
    <xf numFmtId="0" fontId="0" fillId="0" borderId="0">
      <alignment vertical="center"/>
      <protection/>
    </xf>
    <xf numFmtId="0" fontId="0" fillId="0" borderId="0">
      <alignment vertical="center"/>
      <protection/>
    </xf>
    <xf numFmtId="0" fontId="48" fillId="10" borderId="0" applyNumberFormat="0" applyBorder="0" applyAlignment="0" applyProtection="0"/>
    <xf numFmtId="0" fontId="48" fillId="23" borderId="0" applyNumberFormat="0" applyBorder="0" applyAlignment="0" applyProtection="0"/>
    <xf numFmtId="0" fontId="51" fillId="0" borderId="0" applyNumberFormat="0" applyFill="0" applyBorder="0" applyAlignment="0" applyProtection="0"/>
    <xf numFmtId="0" fontId="9" fillId="0" borderId="0">
      <alignment/>
      <protection/>
    </xf>
    <xf numFmtId="0" fontId="48" fillId="11" borderId="0" applyNumberFormat="0" applyBorder="0" applyAlignment="0" applyProtection="0"/>
    <xf numFmtId="0" fontId="51" fillId="0" borderId="0" applyNumberFormat="0" applyFill="0" applyBorder="0" applyAlignment="0" applyProtection="0"/>
    <xf numFmtId="0" fontId="42" fillId="2"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0" fillId="3"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0" fillId="3" borderId="0" applyNumberFormat="0" applyBorder="0" applyAlignment="0" applyProtection="0"/>
    <xf numFmtId="0" fontId="0" fillId="0" borderId="0">
      <alignment vertical="center"/>
      <protection/>
    </xf>
    <xf numFmtId="0" fontId="48" fillId="10" borderId="0" applyNumberFormat="0" applyBorder="0" applyAlignment="0" applyProtection="0"/>
    <xf numFmtId="0" fontId="0" fillId="0" borderId="0">
      <alignment vertical="center"/>
      <protection/>
    </xf>
    <xf numFmtId="0" fontId="48" fillId="10" borderId="0" applyNumberFormat="0" applyBorder="0" applyAlignment="0" applyProtection="0"/>
    <xf numFmtId="0" fontId="40" fillId="3" borderId="0" applyNumberFormat="0" applyBorder="0" applyAlignment="0" applyProtection="0"/>
    <xf numFmtId="0" fontId="48" fillId="10"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51" fillId="0" borderId="0" applyNumberFormat="0" applyFill="0" applyBorder="0" applyAlignment="0" applyProtection="0"/>
    <xf numFmtId="43" fontId="9" fillId="0" borderId="0" applyFont="0" applyFill="0" applyBorder="0" applyAlignment="0" applyProtection="0"/>
    <xf numFmtId="0" fontId="48" fillId="6" borderId="0" applyNumberFormat="0" applyBorder="0" applyAlignment="0" applyProtection="0"/>
    <xf numFmtId="0" fontId="43" fillId="0" borderId="0" applyNumberFormat="0" applyFill="0" applyBorder="0" applyAlignment="0" applyProtection="0"/>
    <xf numFmtId="0" fontId="9" fillId="9" borderId="3" applyNumberFormat="0" applyFont="0" applyAlignment="0" applyProtection="0"/>
    <xf numFmtId="0" fontId="40" fillId="3" borderId="0" applyNumberFormat="0" applyBorder="0" applyAlignment="0" applyProtection="0"/>
    <xf numFmtId="0" fontId="48" fillId="8" borderId="0" applyNumberFormat="0" applyBorder="0" applyAlignment="0" applyProtection="0"/>
    <xf numFmtId="0" fontId="59" fillId="17"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50" fillId="0" borderId="14" applyNumberFormat="0" applyFill="0" applyAlignment="0" applyProtection="0"/>
    <xf numFmtId="0" fontId="48" fillId="8" borderId="0" applyNumberFormat="0" applyBorder="0" applyAlignment="0" applyProtection="0"/>
    <xf numFmtId="0" fontId="40" fillId="3"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48" fillId="21" borderId="0" applyNumberFormat="0" applyBorder="0" applyAlignment="0" applyProtection="0"/>
    <xf numFmtId="0" fontId="0" fillId="0" borderId="0">
      <alignment vertical="center"/>
      <protection/>
    </xf>
    <xf numFmtId="0" fontId="48" fillId="21" borderId="0" applyNumberFormat="0" applyBorder="0" applyAlignment="0" applyProtection="0"/>
    <xf numFmtId="0" fontId="40" fillId="3"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0" fillId="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0" fillId="3" borderId="0" applyNumberFormat="0" applyBorder="0" applyAlignment="0" applyProtection="0"/>
    <xf numFmtId="0" fontId="0" fillId="0" borderId="0">
      <alignment/>
      <protection/>
    </xf>
    <xf numFmtId="0" fontId="48" fillId="23" borderId="0" applyNumberFormat="0" applyBorder="0" applyAlignment="0" applyProtection="0"/>
    <xf numFmtId="0" fontId="40" fillId="3" borderId="0" applyNumberFormat="0" applyBorder="0" applyAlignment="0" applyProtection="0"/>
    <xf numFmtId="0" fontId="0" fillId="0" borderId="0">
      <alignment/>
      <protection/>
    </xf>
    <xf numFmtId="0" fontId="9" fillId="9" borderId="3" applyNumberFormat="0" applyFont="0" applyAlignment="0" applyProtection="0"/>
    <xf numFmtId="0" fontId="42" fillId="2" borderId="0" applyNumberFormat="0" applyBorder="0" applyAlignment="0" applyProtection="0"/>
    <xf numFmtId="0" fontId="48" fillId="23" borderId="0" applyNumberFormat="0" applyBorder="0" applyAlignment="0" applyProtection="0"/>
    <xf numFmtId="0" fontId="9" fillId="0" borderId="0">
      <alignment vertical="center"/>
      <protection/>
    </xf>
    <xf numFmtId="0" fontId="40" fillId="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9" fillId="0" borderId="0">
      <alignment vertical="center"/>
      <protection/>
    </xf>
    <xf numFmtId="0" fontId="9" fillId="0" borderId="0">
      <alignment vertical="center"/>
      <protection/>
    </xf>
    <xf numFmtId="0" fontId="48" fillId="12"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48" fillId="12"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20" borderId="0" applyNumberFormat="0" applyBorder="0" applyAlignment="0" applyProtection="0"/>
    <xf numFmtId="0" fontId="48" fillId="8"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48" fillId="8" borderId="0" applyNumberFormat="0" applyBorder="0" applyAlignment="0" applyProtection="0"/>
    <xf numFmtId="0" fontId="40" fillId="3" borderId="0" applyNumberFormat="0" applyBorder="0" applyAlignment="0" applyProtection="0"/>
    <xf numFmtId="0" fontId="48" fillId="13" borderId="0" applyNumberFormat="0" applyBorder="0" applyAlignment="0" applyProtection="0"/>
    <xf numFmtId="0" fontId="40" fillId="3" borderId="0" applyNumberFormat="0" applyBorder="0" applyAlignment="0" applyProtection="0"/>
    <xf numFmtId="0" fontId="48" fillId="21"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0" fillId="0" borderId="0">
      <alignment/>
      <protection/>
    </xf>
    <xf numFmtId="0" fontId="40" fillId="3" borderId="0" applyNumberFormat="0" applyBorder="0" applyAlignment="0" applyProtection="0"/>
    <xf numFmtId="0" fontId="0" fillId="0" borderId="0">
      <alignment/>
      <protection/>
    </xf>
    <xf numFmtId="0" fontId="48" fillId="12" borderId="0" applyNumberFormat="0" applyBorder="0" applyAlignment="0" applyProtection="0"/>
    <xf numFmtId="0" fontId="49" fillId="7" borderId="1" applyNumberFormat="0" applyAlignment="0" applyProtection="0"/>
    <xf numFmtId="0" fontId="42" fillId="2" borderId="0" applyNumberFormat="0" applyBorder="0" applyAlignment="0" applyProtection="0"/>
    <xf numFmtId="37" fontId="66" fillId="0" borderId="0">
      <alignment/>
      <protection/>
    </xf>
    <xf numFmtId="0" fontId="49" fillId="7" borderId="1" applyNumberFormat="0" applyAlignment="0" applyProtection="0"/>
    <xf numFmtId="0" fontId="54" fillId="15" borderId="7" applyNumberFormat="0" applyAlignment="0" applyProtection="0"/>
    <xf numFmtId="0" fontId="0" fillId="0" borderId="0">
      <alignment/>
      <protection/>
    </xf>
    <xf numFmtId="0" fontId="9" fillId="0" borderId="0">
      <alignment vertical="center"/>
      <protection/>
    </xf>
    <xf numFmtId="0" fontId="54" fillId="15" borderId="7" applyNumberFormat="0" applyAlignment="0" applyProtection="0"/>
    <xf numFmtId="0" fontId="48" fillId="12" borderId="0" applyNumberFormat="0" applyBorder="0" applyAlignment="0" applyProtection="0"/>
    <xf numFmtId="0" fontId="40" fillId="3" borderId="0" applyNumberFormat="0" applyBorder="0" applyAlignment="0" applyProtection="0"/>
    <xf numFmtId="0" fontId="43" fillId="0" borderId="0" applyNumberFormat="0" applyFill="0" applyBorder="0" applyAlignment="0" applyProtection="0"/>
    <xf numFmtId="0" fontId="42" fillId="2" borderId="0" applyNumberFormat="0" applyBorder="0" applyAlignment="0" applyProtection="0"/>
    <xf numFmtId="0" fontId="9" fillId="0" borderId="0">
      <alignment vertical="center"/>
      <protection/>
    </xf>
    <xf numFmtId="0" fontId="42" fillId="2" borderId="0" applyNumberFormat="0" applyBorder="0" applyAlignment="0" applyProtection="0"/>
    <xf numFmtId="0" fontId="0" fillId="0" borderId="0">
      <alignment/>
      <protection/>
    </xf>
    <xf numFmtId="0" fontId="40" fillId="3" borderId="0" applyNumberFormat="0" applyBorder="0" applyAlignment="0" applyProtection="0"/>
    <xf numFmtId="0" fontId="9" fillId="0" borderId="0">
      <alignment vertical="center"/>
      <protection/>
    </xf>
    <xf numFmtId="0" fontId="50" fillId="0" borderId="14" applyNumberFormat="0" applyFill="0" applyAlignment="0" applyProtection="0"/>
    <xf numFmtId="0" fontId="50" fillId="0" borderId="14" applyNumberFormat="0" applyFill="0" applyAlignment="0" applyProtection="0"/>
    <xf numFmtId="0" fontId="62" fillId="3" borderId="0" applyNumberFormat="0" applyBorder="0" applyAlignment="0" applyProtection="0"/>
    <xf numFmtId="0" fontId="50" fillId="0" borderId="14" applyNumberFormat="0" applyFill="0" applyAlignment="0" applyProtection="0"/>
    <xf numFmtId="0" fontId="40" fillId="3" borderId="0" applyNumberFormat="0" applyBorder="0" applyAlignment="0" applyProtection="0"/>
    <xf numFmtId="0" fontId="50" fillId="0" borderId="14" applyNumberFormat="0" applyFill="0" applyAlignment="0" applyProtection="0"/>
    <xf numFmtId="0" fontId="42" fillId="2" borderId="0" applyNumberFormat="0" applyBorder="0" applyAlignment="0" applyProtection="0"/>
    <xf numFmtId="0" fontId="61" fillId="0" borderId="12" applyNumberFormat="0" applyFill="0" applyAlignment="0" applyProtection="0"/>
    <xf numFmtId="0" fontId="51" fillId="0" borderId="10" applyNumberFormat="0" applyFill="0" applyAlignment="0" applyProtection="0"/>
    <xf numFmtId="0" fontId="63" fillId="0" borderId="0">
      <alignment/>
      <protection/>
    </xf>
    <xf numFmtId="9" fontId="55" fillId="0" borderId="0" applyFont="0" applyFill="0" applyBorder="0" applyAlignment="0" applyProtection="0"/>
    <xf numFmtId="0" fontId="53" fillId="7" borderId="2" applyNumberFormat="0" applyAlignment="0" applyProtection="0"/>
    <xf numFmtId="0" fontId="40" fillId="3" borderId="0" applyNumberFormat="0" applyBorder="0" applyAlignment="0" applyProtection="0"/>
    <xf numFmtId="0" fontId="53" fillId="7" borderId="2" applyNumberFormat="0" applyAlignment="0" applyProtection="0"/>
    <xf numFmtId="0" fontId="53" fillId="7" borderId="2" applyNumberFormat="0" applyAlignment="0" applyProtection="0"/>
    <xf numFmtId="0" fontId="45" fillId="0" borderId="0" applyNumberFormat="0" applyFill="0" applyBorder="0" applyAlignment="0" applyProtection="0"/>
    <xf numFmtId="0" fontId="12" fillId="0" borderId="13" applyNumberFormat="0" applyFill="0" applyAlignment="0" applyProtection="0"/>
    <xf numFmtId="0" fontId="57" fillId="0" borderId="0" applyNumberFormat="0" applyFill="0" applyBorder="0" applyAlignment="0" applyProtection="0"/>
    <xf numFmtId="0" fontId="65" fillId="3" borderId="0" applyNumberFormat="0" applyBorder="0" applyAlignment="0" applyProtection="0"/>
    <xf numFmtId="0" fontId="57" fillId="0" borderId="0" applyNumberFormat="0" applyFill="0" applyBorder="0" applyAlignment="0" applyProtection="0"/>
    <xf numFmtId="9" fontId="9" fillId="0" borderId="0" applyFont="0" applyFill="0" applyBorder="0" applyAlignment="0" applyProtection="0"/>
    <xf numFmtId="9" fontId="55" fillId="0" borderId="0" applyFont="0" applyFill="0" applyBorder="0" applyAlignment="0" applyProtection="0"/>
    <xf numFmtId="0" fontId="40" fillId="3" borderId="0" applyNumberFormat="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1" fillId="0" borderId="10" applyNumberFormat="0" applyFill="0" applyAlignment="0" applyProtection="0"/>
    <xf numFmtId="0" fontId="42" fillId="2" borderId="0" applyNumberFormat="0" applyBorder="0" applyAlignment="0" applyProtection="0"/>
    <xf numFmtId="0" fontId="50" fillId="0" borderId="14" applyNumberFormat="0" applyFill="0" applyAlignment="0" applyProtection="0"/>
    <xf numFmtId="0" fontId="50" fillId="0" borderId="14" applyNumberFormat="0" applyFill="0" applyAlignment="0" applyProtection="0"/>
    <xf numFmtId="0" fontId="0" fillId="0" borderId="0">
      <alignment/>
      <protection/>
    </xf>
    <xf numFmtId="0" fontId="50" fillId="0" borderId="14" applyNumberFormat="0" applyFill="0" applyAlignment="0" applyProtection="0"/>
    <xf numFmtId="0" fontId="40" fillId="3" borderId="0" applyNumberFormat="0" applyBorder="0" applyAlignment="0" applyProtection="0"/>
    <xf numFmtId="0" fontId="50" fillId="0" borderId="14" applyNumberFormat="0" applyFill="0" applyAlignment="0" applyProtection="0"/>
    <xf numFmtId="0" fontId="61" fillId="0" borderId="12" applyNumberFormat="0" applyFill="0" applyAlignment="0" applyProtection="0"/>
    <xf numFmtId="0" fontId="42" fillId="2" borderId="0" applyNumberFormat="0" applyBorder="0" applyAlignment="0" applyProtection="0"/>
    <xf numFmtId="0" fontId="61" fillId="0" borderId="12" applyNumberFormat="0" applyFill="0" applyAlignment="0" applyProtection="0"/>
    <xf numFmtId="0" fontId="61" fillId="0" borderId="12" applyNumberFormat="0" applyFill="0" applyAlignment="0" applyProtection="0"/>
    <xf numFmtId="0" fontId="61" fillId="0" borderId="12" applyNumberFormat="0" applyFill="0" applyAlignment="0" applyProtection="0"/>
    <xf numFmtId="0" fontId="61" fillId="0" borderId="12" applyNumberFormat="0" applyFill="0" applyAlignment="0" applyProtection="0"/>
    <xf numFmtId="0" fontId="61" fillId="0" borderId="12" applyNumberFormat="0" applyFill="0" applyAlignment="0" applyProtection="0"/>
    <xf numFmtId="0" fontId="54" fillId="15" borderId="7" applyNumberFormat="0" applyAlignment="0" applyProtection="0"/>
    <xf numFmtId="0" fontId="51" fillId="0" borderId="10" applyNumberFormat="0" applyFill="0" applyAlignment="0" applyProtection="0"/>
    <xf numFmtId="0" fontId="9" fillId="0" borderId="0">
      <alignment/>
      <protection/>
    </xf>
    <xf numFmtId="0" fontId="40" fillId="3" borderId="0" applyNumberFormat="0" applyBorder="0" applyAlignment="0" applyProtection="0"/>
    <xf numFmtId="0" fontId="56" fillId="0" borderId="0">
      <alignment/>
      <protection/>
    </xf>
    <xf numFmtId="0" fontId="42" fillId="2" borderId="0" applyNumberFormat="0" applyBorder="0" applyAlignment="0" applyProtection="0"/>
    <xf numFmtId="0" fontId="42" fillId="2" borderId="0" applyNumberFormat="0" applyBorder="0" applyAlignment="0" applyProtection="0"/>
    <xf numFmtId="0" fontId="0" fillId="0" borderId="0">
      <alignment vertical="center"/>
      <protection/>
    </xf>
    <xf numFmtId="0" fontId="51" fillId="0" borderId="10" applyNumberFormat="0" applyFill="0" applyAlignment="0" applyProtection="0"/>
    <xf numFmtId="0" fontId="51" fillId="0" borderId="10" applyNumberFormat="0" applyFill="0" applyAlignment="0" applyProtection="0"/>
    <xf numFmtId="0" fontId="51" fillId="0" borderId="0" applyNumberFormat="0" applyFill="0" applyBorder="0" applyAlignment="0" applyProtection="0"/>
    <xf numFmtId="43" fontId="9" fillId="0" borderId="0" applyFont="0" applyFill="0" applyBorder="0" applyAlignment="0" applyProtection="0"/>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43" fontId="9" fillId="0" borderId="0" applyFont="0" applyFill="0" applyBorder="0" applyAlignment="0" applyProtection="0"/>
    <xf numFmtId="0" fontId="40" fillId="3" borderId="0" applyNumberFormat="0" applyBorder="0" applyAlignment="0" applyProtection="0"/>
    <xf numFmtId="0" fontId="0" fillId="0" borderId="0">
      <alignment/>
      <protection/>
    </xf>
    <xf numFmtId="0" fontId="45" fillId="0" borderId="0" applyNumberFormat="0" applyFill="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9" fillId="7" borderId="1" applyNumberFormat="0" applyAlignment="0" applyProtection="0"/>
    <xf numFmtId="0" fontId="67" fillId="0" borderId="0">
      <alignment/>
      <protection/>
    </xf>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4" fillId="0" borderId="11" applyNumberFormat="0" applyFill="0" applyAlignment="0" applyProtection="0"/>
    <xf numFmtId="0" fontId="42"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9" fillId="0" borderId="0">
      <alignment vertical="center"/>
      <protection/>
    </xf>
    <xf numFmtId="0" fontId="40" fillId="3"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40" fillId="3" borderId="0" applyNumberFormat="0" applyBorder="0" applyAlignment="0" applyProtection="0"/>
    <xf numFmtId="0" fontId="48" fillId="1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9" fillId="0" borderId="0">
      <alignment vertical="center"/>
      <protection/>
    </xf>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62" fillId="3" borderId="0" applyNumberFormat="0" applyBorder="0" applyAlignment="0" applyProtection="0"/>
    <xf numFmtId="0" fontId="40" fillId="3" borderId="0" applyNumberFormat="0" applyBorder="0" applyAlignment="0" applyProtection="0"/>
    <xf numFmtId="0" fontId="12" fillId="0" borderId="13" applyNumberFormat="0" applyFill="0" applyAlignment="0" applyProtection="0"/>
    <xf numFmtId="0" fontId="0" fillId="0" borderId="0">
      <alignment vertical="center"/>
      <protection/>
    </xf>
    <xf numFmtId="0" fontId="40" fillId="3" borderId="0" applyNumberFormat="0" applyBorder="0" applyAlignment="0" applyProtection="0"/>
    <xf numFmtId="0" fontId="42"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9" fillId="0" borderId="0">
      <alignment vertical="center"/>
      <protection/>
    </xf>
    <xf numFmtId="0" fontId="58" fillId="0" borderId="0">
      <alignment/>
      <protection/>
    </xf>
    <xf numFmtId="0" fontId="40" fillId="3" borderId="0" applyNumberFormat="0" applyBorder="0" applyAlignment="0" applyProtection="0"/>
    <xf numFmtId="0" fontId="40" fillId="3" borderId="0" applyNumberFormat="0" applyBorder="0" applyAlignment="0" applyProtection="0"/>
    <xf numFmtId="0" fontId="0" fillId="0" borderId="0">
      <alignment/>
      <protection/>
    </xf>
    <xf numFmtId="0" fontId="40" fillId="3" borderId="0" applyNumberFormat="0" applyBorder="0" applyAlignment="0" applyProtection="0"/>
    <xf numFmtId="0" fontId="40" fillId="3" borderId="0" applyNumberFormat="0" applyBorder="0" applyAlignment="0" applyProtection="0"/>
    <xf numFmtId="0" fontId="0" fillId="0" borderId="0">
      <alignment/>
      <protection/>
    </xf>
    <xf numFmtId="0" fontId="40" fillId="3" borderId="0" applyNumberFormat="0" applyBorder="0" applyAlignment="0" applyProtection="0"/>
    <xf numFmtId="0" fontId="68"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62"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0" fillId="0" borderId="0">
      <alignment/>
      <protection/>
    </xf>
    <xf numFmtId="0" fontId="42" fillId="2"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180" fontId="0" fillId="0" borderId="0" applyFont="0" applyFill="0" applyBorder="0" applyAlignment="0" applyProtection="0"/>
    <xf numFmtId="0" fontId="40" fillId="3"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3" fillId="0" borderId="0" applyNumberFormat="0" applyFill="0" applyBorder="0" applyAlignment="0" applyProtection="0"/>
    <xf numFmtId="0" fontId="40" fillId="3"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0" fillId="0" borderId="0">
      <alignment vertical="center"/>
      <protection/>
    </xf>
    <xf numFmtId="0" fontId="56" fillId="0" borderId="0">
      <alignment/>
      <protection/>
    </xf>
    <xf numFmtId="0" fontId="0" fillId="0" borderId="0">
      <alignment/>
      <protection/>
    </xf>
    <xf numFmtId="0" fontId="40" fillId="3"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0" fillId="0" borderId="0">
      <alignment/>
      <protection/>
    </xf>
    <xf numFmtId="0" fontId="40" fillId="3" borderId="0" applyNumberFormat="0" applyBorder="0" applyAlignment="0" applyProtection="0"/>
    <xf numFmtId="0" fontId="40" fillId="3" borderId="0" applyNumberFormat="0" applyBorder="0" applyAlignment="0" applyProtection="0"/>
    <xf numFmtId="0" fontId="42"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56" fillId="0" borderId="0">
      <alignment/>
      <protection/>
    </xf>
    <xf numFmtId="0" fontId="62" fillId="3" borderId="0" applyNumberFormat="0" applyBorder="0" applyAlignment="0" applyProtection="0"/>
    <xf numFmtId="0" fontId="56" fillId="0" borderId="0">
      <alignment/>
      <protection/>
    </xf>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62" fillId="3" borderId="0" applyNumberFormat="0" applyBorder="0" applyAlignment="0" applyProtection="0"/>
    <xf numFmtId="0" fontId="48" fillId="20" borderId="0" applyNumberFormat="0" applyBorder="0" applyAlignment="0" applyProtection="0"/>
    <xf numFmtId="0" fontId="62"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0"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0" fillId="0" borderId="0">
      <alignment/>
      <protection/>
    </xf>
    <xf numFmtId="0" fontId="40" fillId="3" borderId="0" applyNumberFormat="0" applyBorder="0" applyAlignment="0" applyProtection="0"/>
    <xf numFmtId="0" fontId="40" fillId="3" borderId="0" applyNumberFormat="0" applyBorder="0" applyAlignment="0" applyProtection="0"/>
    <xf numFmtId="0" fontId="6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64"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43" fontId="0" fillId="0" borderId="0" applyFont="0" applyFill="0" applyBorder="0" applyAlignment="0" applyProtection="0"/>
    <xf numFmtId="0" fontId="40" fillId="3" borderId="0" applyNumberFormat="0" applyBorder="0" applyAlignment="0" applyProtection="0"/>
    <xf numFmtId="0" fontId="9" fillId="0" borderId="0">
      <alignment/>
      <protection/>
    </xf>
    <xf numFmtId="0" fontId="42" fillId="2"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42" fillId="2" borderId="0" applyNumberFormat="0" applyBorder="0" applyAlignment="0" applyProtection="0"/>
    <xf numFmtId="0" fontId="42" fillId="2" borderId="0" applyNumberFormat="0" applyBorder="0" applyAlignment="0" applyProtection="0"/>
    <xf numFmtId="0" fontId="9" fillId="0" borderId="0">
      <alignment vertical="center"/>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48" fillId="21" borderId="0" applyNumberFormat="0" applyBorder="0" applyAlignment="0" applyProtection="0"/>
    <xf numFmtId="0" fontId="9" fillId="0" borderId="0">
      <alignment/>
      <protection/>
    </xf>
    <xf numFmtId="0" fontId="9" fillId="0" borderId="0">
      <alignment vertical="center"/>
      <protection/>
    </xf>
    <xf numFmtId="0" fontId="0" fillId="0" borderId="0">
      <alignment/>
      <protection/>
    </xf>
    <xf numFmtId="0" fontId="42" fillId="2" borderId="0" applyNumberFormat="0" applyBorder="0" applyAlignment="0" applyProtection="0"/>
    <xf numFmtId="0" fontId="0" fillId="0" borderId="0">
      <alignment/>
      <protection/>
    </xf>
    <xf numFmtId="0" fontId="9" fillId="0" borderId="0">
      <alignment vertical="center"/>
      <protection/>
    </xf>
    <xf numFmtId="0" fontId="9" fillId="0" borderId="0">
      <alignment/>
      <protection/>
    </xf>
    <xf numFmtId="0" fontId="0" fillId="0" borderId="0">
      <alignment/>
      <protection/>
    </xf>
    <xf numFmtId="0" fontId="54" fillId="15" borderId="7"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54" fillId="15" borderId="7" applyNumberFormat="0" applyAlignment="0" applyProtection="0"/>
    <xf numFmtId="0" fontId="56" fillId="0" borderId="0">
      <alignment/>
      <protection/>
    </xf>
    <xf numFmtId="0" fontId="0" fillId="0" borderId="0">
      <alignment/>
      <protection/>
    </xf>
    <xf numFmtId="0" fontId="56" fillId="0" borderId="0">
      <alignment/>
      <protection/>
    </xf>
    <xf numFmtId="0" fontId="42" fillId="2" borderId="0" applyNumberFormat="0" applyBorder="0" applyAlignment="0" applyProtection="0"/>
    <xf numFmtId="0" fontId="56" fillId="0" borderId="0">
      <alignment/>
      <protection/>
    </xf>
    <xf numFmtId="0" fontId="42" fillId="2" borderId="0" applyNumberFormat="0" applyBorder="0" applyAlignment="0" applyProtection="0"/>
    <xf numFmtId="0" fontId="42" fillId="2" borderId="0" applyNumberFormat="0" applyBorder="0" applyAlignment="0" applyProtection="0"/>
    <xf numFmtId="0" fontId="56" fillId="0" borderId="0">
      <alignment/>
      <protection/>
    </xf>
    <xf numFmtId="0" fontId="56" fillId="0" borderId="0">
      <alignment/>
      <protection/>
    </xf>
    <xf numFmtId="0" fontId="0" fillId="0" borderId="0">
      <alignment vertical="center"/>
      <protection/>
    </xf>
    <xf numFmtId="0" fontId="0" fillId="0" borderId="0">
      <alignment/>
      <protection/>
    </xf>
    <xf numFmtId="0" fontId="0" fillId="0" borderId="0">
      <alignment/>
      <protection/>
    </xf>
    <xf numFmtId="0" fontId="42" fillId="2" borderId="0" applyNumberFormat="0" applyBorder="0" applyAlignment="0" applyProtection="0"/>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42" fillId="2" borderId="0" applyNumberFormat="0" applyBorder="0" applyAlignment="0" applyProtection="0"/>
    <xf numFmtId="0" fontId="0" fillId="0" borderId="0">
      <alignment/>
      <protection/>
    </xf>
    <xf numFmtId="0" fontId="42" fillId="2" borderId="0" applyNumberFormat="0" applyBorder="0" applyAlignment="0" applyProtection="0"/>
    <xf numFmtId="0" fontId="42"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2" borderId="0" applyNumberFormat="0" applyBorder="0" applyAlignment="0" applyProtection="0"/>
    <xf numFmtId="0" fontId="0" fillId="0" borderId="0">
      <alignment/>
      <protection/>
    </xf>
    <xf numFmtId="0" fontId="42" fillId="2" borderId="0" applyNumberFormat="0" applyBorder="0" applyAlignment="0" applyProtection="0"/>
    <xf numFmtId="0" fontId="0" fillId="0" borderId="0">
      <alignment/>
      <protection/>
    </xf>
    <xf numFmtId="0" fontId="0" fillId="0" borderId="0">
      <alignment vertical="center"/>
      <protection/>
    </xf>
    <xf numFmtId="0" fontId="42"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29" fillId="0" borderId="0">
      <alignment/>
      <protection/>
    </xf>
    <xf numFmtId="0" fontId="9" fillId="0" borderId="0">
      <alignment vertical="center"/>
      <protection/>
    </xf>
    <xf numFmtId="0" fontId="57" fillId="0" borderId="0" applyNumberFormat="0" applyFill="0" applyBorder="0" applyAlignment="0" applyProtection="0"/>
    <xf numFmtId="0" fontId="0" fillId="0" borderId="0">
      <alignment vertical="center"/>
      <protection/>
    </xf>
    <xf numFmtId="0" fontId="0" fillId="0" borderId="0">
      <alignment vertical="center"/>
      <protection/>
    </xf>
    <xf numFmtId="0" fontId="9" fillId="0" borderId="0">
      <alignment vertical="center"/>
      <protection/>
    </xf>
    <xf numFmtId="0" fontId="9" fillId="9" borderId="3" applyNumberFormat="0" applyFont="0" applyAlignment="0" applyProtection="0"/>
    <xf numFmtId="1" fontId="37" fillId="0" borderId="0">
      <alignment/>
      <protection/>
    </xf>
    <xf numFmtId="0" fontId="9" fillId="0" borderId="0">
      <alignment vertical="center"/>
      <protection/>
    </xf>
    <xf numFmtId="0" fontId="9" fillId="0" borderId="0">
      <alignment vertical="center"/>
      <protection/>
    </xf>
    <xf numFmtId="0" fontId="42" fillId="2" borderId="0" applyNumberFormat="0" applyBorder="0" applyAlignment="0" applyProtection="0"/>
    <xf numFmtId="0" fontId="9" fillId="0" borderId="0">
      <alignment vertical="center"/>
      <protection/>
    </xf>
    <xf numFmtId="0" fontId="9" fillId="0" borderId="0">
      <alignment vertical="center"/>
      <protection/>
    </xf>
    <xf numFmtId="0" fontId="42" fillId="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56" fillId="0" borderId="0">
      <alignment/>
      <protection/>
    </xf>
    <xf numFmtId="0" fontId="0" fillId="0" borderId="0">
      <alignment vertical="center"/>
      <protection/>
    </xf>
    <xf numFmtId="0" fontId="0" fillId="0" borderId="0">
      <alignment/>
      <protection/>
    </xf>
    <xf numFmtId="0" fontId="0" fillId="0" borderId="0">
      <alignment/>
      <protection/>
    </xf>
    <xf numFmtId="0" fontId="56" fillId="0" borderId="0">
      <alignment/>
      <protection/>
    </xf>
    <xf numFmtId="0" fontId="9" fillId="0" borderId="0">
      <alignment vertical="center"/>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9" fillId="0" borderId="0">
      <alignment vertical="center"/>
      <protection/>
    </xf>
    <xf numFmtId="0" fontId="0" fillId="0" borderId="0">
      <alignment/>
      <protection/>
    </xf>
    <xf numFmtId="0" fontId="42" fillId="2" borderId="0" applyNumberFormat="0" applyBorder="0" applyAlignment="0" applyProtection="0"/>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42" fillId="2" borderId="0" applyNumberFormat="0" applyBorder="0" applyAlignment="0" applyProtection="0"/>
    <xf numFmtId="0" fontId="42" fillId="2" borderId="0" applyNumberFormat="0" applyBorder="0" applyAlignment="0" applyProtection="0"/>
    <xf numFmtId="0" fontId="56" fillId="0" borderId="0">
      <alignment/>
      <protection/>
    </xf>
    <xf numFmtId="0" fontId="56"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9" fillId="0" borderId="0">
      <alignment vertical="center"/>
      <protection/>
    </xf>
    <xf numFmtId="0" fontId="42" fillId="2" borderId="0" applyNumberFormat="0" applyBorder="0" applyAlignment="0" applyProtection="0"/>
    <xf numFmtId="0" fontId="9" fillId="9" borderId="3" applyNumberFormat="0" applyFont="0" applyAlignment="0" applyProtection="0"/>
    <xf numFmtId="0" fontId="42" fillId="2"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2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42" fillId="2" borderId="0" applyNumberFormat="0" applyBorder="0" applyAlignment="0" applyProtection="0"/>
    <xf numFmtId="0" fontId="9" fillId="0" borderId="0">
      <alignment vertical="center"/>
      <protection/>
    </xf>
    <xf numFmtId="0" fontId="42" fillId="2" borderId="0" applyNumberFormat="0" applyBorder="0" applyAlignment="0" applyProtection="0"/>
    <xf numFmtId="0" fontId="0" fillId="0" borderId="0">
      <alignment vertical="center"/>
      <protection/>
    </xf>
    <xf numFmtId="0" fontId="0" fillId="0" borderId="0">
      <alignment/>
      <protection/>
    </xf>
    <xf numFmtId="0" fontId="69" fillId="0" borderId="0">
      <alignment/>
      <protection/>
    </xf>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9" fillId="7" borderId="1" applyNumberFormat="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4" fillId="0" borderId="11" applyNumberFormat="0" applyFill="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53" fillId="7" borderId="2" applyNumberFormat="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54" fillId="15" borderId="7" applyNumberFormat="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2" fillId="0" borderId="13" applyNumberFormat="0" applyFill="0" applyAlignment="0" applyProtection="0"/>
    <xf numFmtId="0" fontId="42" fillId="2" borderId="0" applyNumberFormat="0" applyBorder="0" applyAlignment="0" applyProtection="0"/>
    <xf numFmtId="0" fontId="48" fillId="13"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2" fillId="0" borderId="13" applyNumberFormat="0" applyFill="0" applyAlignment="0" applyProtection="0"/>
    <xf numFmtId="0" fontId="12" fillId="0" borderId="13" applyNumberFormat="0" applyFill="0" applyAlignment="0" applyProtection="0"/>
    <xf numFmtId="0" fontId="57" fillId="0" borderId="0" applyNumberFormat="0" applyFill="0" applyBorder="0" applyAlignment="0" applyProtection="0"/>
    <xf numFmtId="0" fontId="12" fillId="0" borderId="13" applyNumberFormat="0" applyFill="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54" fillId="15" borderId="7"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8" fillId="16" borderId="0" applyNumberFormat="0" applyBorder="0" applyAlignment="0" applyProtection="0"/>
    <xf numFmtId="0" fontId="57" fillId="0" borderId="0" applyNumberFormat="0" applyFill="0" applyBorder="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63" fillId="0" borderId="0">
      <alignment/>
      <protection/>
    </xf>
    <xf numFmtId="181"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9" fillId="0" borderId="0" applyFont="0" applyFill="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20" borderId="0" applyNumberFormat="0" applyBorder="0" applyAlignment="0" applyProtection="0"/>
    <xf numFmtId="0" fontId="59" fillId="17"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3" fillId="7" borderId="2" applyNumberFormat="0" applyAlignment="0" applyProtection="0"/>
    <xf numFmtId="0" fontId="53" fillId="7" borderId="2" applyNumberFormat="0" applyAlignment="0" applyProtection="0"/>
    <xf numFmtId="0" fontId="53" fillId="7" borderId="2" applyNumberFormat="0" applyAlignment="0" applyProtection="0"/>
    <xf numFmtId="0" fontId="53" fillId="7" borderId="2" applyNumberFormat="0" applyAlignment="0" applyProtection="0"/>
    <xf numFmtId="0" fontId="53" fillId="7" borderId="2" applyNumberFormat="0" applyAlignment="0" applyProtection="0"/>
    <xf numFmtId="0" fontId="47" fillId="4" borderId="1" applyNumberFormat="0" applyAlignment="0" applyProtection="0"/>
    <xf numFmtId="0" fontId="47" fillId="4" borderId="1" applyNumberFormat="0" applyAlignment="0" applyProtection="0"/>
    <xf numFmtId="0" fontId="47" fillId="4" borderId="1" applyNumberFormat="0" applyAlignment="0" applyProtection="0"/>
    <xf numFmtId="0" fontId="47" fillId="4" borderId="1" applyNumberFormat="0" applyAlignment="0" applyProtection="0"/>
    <xf numFmtId="0" fontId="58" fillId="0" borderId="0">
      <alignment/>
      <protection/>
    </xf>
    <xf numFmtId="0" fontId="9" fillId="9" borderId="3" applyNumberFormat="0" applyFont="0" applyAlignment="0" applyProtection="0"/>
    <xf numFmtId="0" fontId="9" fillId="9" borderId="3" applyNumberFormat="0" applyFont="0" applyAlignment="0" applyProtection="0"/>
    <xf numFmtId="0" fontId="9" fillId="9" borderId="3" applyNumberFormat="0" applyFont="0" applyAlignment="0" applyProtection="0"/>
  </cellStyleXfs>
  <cellXfs count="382">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center" vertical="center"/>
    </xf>
    <xf numFmtId="49" fontId="5" fillId="24" borderId="15" xfId="0" applyNumberFormat="1" applyFont="1" applyFill="1" applyBorder="1" applyAlignment="1">
      <alignment horizontal="left" vertical="center"/>
    </xf>
    <xf numFmtId="49" fontId="5" fillId="24" borderId="15" xfId="0" applyNumberFormat="1" applyFont="1" applyFill="1" applyBorder="1" applyAlignment="1">
      <alignment horizontal="center" vertical="center"/>
    </xf>
    <xf numFmtId="49" fontId="6" fillId="24" borderId="15" xfId="0" applyNumberFormat="1" applyFont="1" applyFill="1" applyBorder="1" applyAlignment="1">
      <alignment horizontal="left" vertical="center"/>
    </xf>
    <xf numFmtId="49" fontId="7" fillId="0" borderId="15" xfId="0" applyNumberFormat="1" applyFont="1" applyBorder="1" applyAlignment="1">
      <alignment horizontal="left" vertical="center" wrapText="1" shrinkToFit="1"/>
    </xf>
    <xf numFmtId="49" fontId="7" fillId="0" borderId="15" xfId="0" applyNumberFormat="1" applyFont="1" applyFill="1" applyBorder="1" applyAlignment="1">
      <alignment horizontal="center" vertical="center" wrapText="1" shrinkToFit="1"/>
    </xf>
    <xf numFmtId="4" fontId="7" fillId="0" borderId="15" xfId="0" applyNumberFormat="1" applyFont="1" applyBorder="1" applyAlignment="1">
      <alignment horizontal="right" vertical="center"/>
    </xf>
    <xf numFmtId="0" fontId="8"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horizontal="center" vertical="center" wrapText="1"/>
    </xf>
    <xf numFmtId="0" fontId="11" fillId="0" borderId="0" xfId="0" applyFont="1" applyAlignment="1">
      <alignment horizontal="right" vertical="center" wrapText="1"/>
    </xf>
    <xf numFmtId="182" fontId="11" fillId="0" borderId="0" xfId="0" applyNumberFormat="1" applyFont="1" applyAlignment="1">
      <alignment horizontal="right" vertical="center" wrapText="1"/>
    </xf>
    <xf numFmtId="0" fontId="12" fillId="0" borderId="15" xfId="0" applyFont="1" applyBorder="1" applyAlignment="1">
      <alignment horizontal="center" vertical="center" wrapText="1"/>
    </xf>
    <xf numFmtId="0" fontId="9" fillId="0" borderId="16" xfId="0" applyFont="1" applyBorder="1" applyAlignment="1">
      <alignment horizontal="left" vertical="center" wrapText="1"/>
    </xf>
    <xf numFmtId="0" fontId="11" fillId="0" borderId="16" xfId="0" applyNumberFormat="1" applyFont="1" applyFill="1" applyBorder="1" applyAlignment="1" applyProtection="1">
      <alignment horizontal="left" vertical="center" wrapText="1"/>
      <protection/>
    </xf>
    <xf numFmtId="183" fontId="9" fillId="0" borderId="17" xfId="0" applyNumberFormat="1" applyFont="1" applyBorder="1" applyAlignment="1">
      <alignment vertical="center" wrapText="1"/>
    </xf>
    <xf numFmtId="183" fontId="9" fillId="0" borderId="18" xfId="0" applyNumberFormat="1" applyFont="1" applyBorder="1" applyAlignment="1">
      <alignment horizontal="left" vertical="center" wrapText="1"/>
    </xf>
    <xf numFmtId="0" fontId="9" fillId="0" borderId="16" xfId="0" applyFont="1" applyBorder="1" applyAlignment="1">
      <alignment horizontal="center" vertical="center" wrapText="1"/>
    </xf>
    <xf numFmtId="184" fontId="0" fillId="0" borderId="16" xfId="0" applyNumberFormat="1" applyFont="1" applyFill="1" applyBorder="1" applyAlignment="1" applyProtection="1">
      <alignment horizontal="center" vertical="center" wrapText="1"/>
      <protection/>
    </xf>
    <xf numFmtId="49" fontId="9" fillId="0" borderId="16" xfId="0" applyNumberFormat="1" applyFont="1" applyBorder="1" applyAlignment="1">
      <alignment horizontal="left" vertical="center" wrapText="1"/>
    </xf>
    <xf numFmtId="183" fontId="9" fillId="0" borderId="16" xfId="0" applyNumberFormat="1" applyFont="1" applyBorder="1" applyAlignment="1">
      <alignment vertical="center" wrapText="1"/>
    </xf>
    <xf numFmtId="0" fontId="11" fillId="0" borderId="19" xfId="0" applyNumberFormat="1" applyFont="1" applyFill="1" applyBorder="1" applyAlignment="1" applyProtection="1">
      <alignment horizontal="left" vertical="center" wrapText="1"/>
      <protection/>
    </xf>
    <xf numFmtId="0" fontId="9" fillId="0" borderId="20" xfId="0" applyFont="1" applyBorder="1" applyAlignment="1">
      <alignment horizontal="justify" vertical="center" wrapText="1"/>
    </xf>
    <xf numFmtId="0" fontId="12" fillId="0" borderId="15" xfId="0" applyFont="1" applyBorder="1" applyAlignment="1">
      <alignment horizontal="justify" vertical="center" wrapText="1"/>
    </xf>
    <xf numFmtId="0" fontId="8" fillId="0" borderId="15" xfId="0" applyFont="1" applyBorder="1" applyAlignment="1">
      <alignment horizontal="center" vertical="center" wrapText="1"/>
    </xf>
    <xf numFmtId="0" fontId="9" fillId="0" borderId="15" xfId="0" applyFont="1" applyBorder="1" applyAlignment="1">
      <alignment horizontal="justify" vertical="center" wrapText="1"/>
    </xf>
    <xf numFmtId="0" fontId="11" fillId="0" borderId="15" xfId="0" applyFont="1" applyBorder="1" applyAlignment="1">
      <alignment horizontal="center" vertical="center" wrapText="1"/>
    </xf>
    <xf numFmtId="10" fontId="8" fillId="0" borderId="15" xfId="0" applyNumberFormat="1" applyFont="1" applyBorder="1" applyAlignment="1">
      <alignment horizontal="center" vertical="center" wrapText="1"/>
    </xf>
    <xf numFmtId="184" fontId="12" fillId="0" borderId="15" xfId="0" applyNumberFormat="1" applyFont="1" applyBorder="1" applyAlignment="1">
      <alignment horizontal="center" vertical="center" wrapText="1"/>
    </xf>
    <xf numFmtId="0" fontId="12" fillId="0" borderId="15" xfId="0" applyFont="1" applyBorder="1" applyAlignment="1">
      <alignment horizontal="left" vertical="center" wrapText="1"/>
    </xf>
    <xf numFmtId="183" fontId="9" fillId="0" borderId="15" xfId="0" applyNumberFormat="1" applyFont="1" applyBorder="1" applyAlignment="1">
      <alignment horizontal="center" vertical="center" wrapText="1"/>
    </xf>
    <xf numFmtId="0" fontId="9" fillId="0" borderId="15" xfId="0" applyFont="1" applyBorder="1" applyAlignment="1">
      <alignment horizontal="left" vertical="center" wrapText="1"/>
    </xf>
    <xf numFmtId="185" fontId="9" fillId="0" borderId="15" xfId="0" applyNumberFormat="1" applyFont="1" applyBorder="1" applyAlignment="1">
      <alignment horizontal="center" vertical="center" wrapText="1"/>
    </xf>
    <xf numFmtId="0" fontId="8" fillId="0" borderId="0" xfId="789" applyFont="1" applyBorder="1">
      <alignment vertical="center"/>
      <protection/>
    </xf>
    <xf numFmtId="0" fontId="9" fillId="0" borderId="0" xfId="789" applyBorder="1">
      <alignment vertical="center"/>
      <protection/>
    </xf>
    <xf numFmtId="0" fontId="13" fillId="24" borderId="0" xfId="789" applyFont="1" applyFill="1" applyBorder="1" applyAlignment="1">
      <alignment horizontal="center" vertical="center" wrapText="1"/>
      <protection/>
    </xf>
    <xf numFmtId="0" fontId="13" fillId="24" borderId="0" xfId="789" applyFont="1" applyFill="1" applyBorder="1" applyAlignment="1">
      <alignment horizontal="center" vertical="center" wrapText="1"/>
      <protection/>
    </xf>
    <xf numFmtId="0" fontId="13" fillId="24" borderId="0" xfId="789" applyFont="1" applyFill="1" applyBorder="1" applyAlignment="1">
      <alignment horizontal="center" vertical="center" wrapText="1"/>
      <protection/>
    </xf>
    <xf numFmtId="0" fontId="11" fillId="24" borderId="0" xfId="789" applyFont="1" applyFill="1" applyBorder="1" applyAlignment="1">
      <alignment vertical="center"/>
      <protection/>
    </xf>
    <xf numFmtId="0" fontId="14" fillId="24" borderId="0" xfId="789" applyFont="1" applyFill="1" applyBorder="1" applyAlignment="1">
      <alignment horizontal="center"/>
      <protection/>
    </xf>
    <xf numFmtId="0" fontId="0" fillId="0" borderId="0" xfId="789" applyFont="1" applyBorder="1" applyAlignment="1">
      <alignment horizontal="center" vertical="center"/>
      <protection/>
    </xf>
    <xf numFmtId="0" fontId="0" fillId="0" borderId="16" xfId="0" applyBorder="1" applyAlignment="1">
      <alignment horizontal="center" vertical="center" wrapText="1"/>
    </xf>
    <xf numFmtId="0" fontId="8" fillId="0" borderId="16" xfId="473" applyFont="1" applyFill="1" applyBorder="1" applyAlignment="1">
      <alignment horizontal="left" vertical="center"/>
      <protection/>
    </xf>
    <xf numFmtId="0" fontId="8" fillId="0" borderId="16" xfId="789" applyFont="1" applyFill="1" applyBorder="1" applyAlignment="1">
      <alignment horizontal="center" vertical="center" wrapText="1"/>
      <protection/>
    </xf>
    <xf numFmtId="0" fontId="11" fillId="0" borderId="16" xfId="789" applyFont="1" applyBorder="1" applyAlignment="1">
      <alignment horizontal="center" vertical="center"/>
      <protection/>
    </xf>
    <xf numFmtId="0" fontId="15" fillId="24" borderId="16" xfId="789" applyFont="1" applyFill="1" applyBorder="1" applyAlignment="1">
      <alignment horizontal="left" vertical="center"/>
      <protection/>
    </xf>
    <xf numFmtId="0" fontId="3" fillId="0" borderId="0" xfId="215" applyFont="1" applyFill="1">
      <alignment vertical="center"/>
      <protection/>
    </xf>
    <xf numFmtId="0" fontId="0" fillId="0" borderId="0" xfId="215" applyFill="1">
      <alignment vertical="center"/>
      <protection/>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9" fillId="0" borderId="16" xfId="0" applyFont="1" applyBorder="1" applyAlignment="1">
      <alignment horizontal="left" vertical="center" wrapText="1" indent="1"/>
    </xf>
    <xf numFmtId="0" fontId="9" fillId="0" borderId="16" xfId="0" applyFont="1" applyBorder="1" applyAlignment="1">
      <alignment horizontal="left" vertical="center" wrapText="1" indent="2"/>
    </xf>
    <xf numFmtId="0" fontId="1" fillId="0" borderId="16" xfId="0" applyFont="1" applyBorder="1" applyAlignment="1">
      <alignment horizontal="center" vertical="center" wrapText="1"/>
    </xf>
    <xf numFmtId="0" fontId="9" fillId="0" borderId="16" xfId="0" applyFont="1" applyBorder="1" applyAlignment="1">
      <alignment vertical="center" wrapText="1"/>
    </xf>
    <xf numFmtId="183" fontId="12" fillId="0" borderId="16" xfId="0" applyNumberFormat="1" applyFont="1" applyBorder="1" applyAlignment="1">
      <alignment horizontal="center" vertical="center" wrapText="1"/>
    </xf>
    <xf numFmtId="0" fontId="16" fillId="0" borderId="16" xfId="0" applyFont="1" applyBorder="1" applyAlignment="1">
      <alignment horizontal="center" vertical="center" wrapText="1"/>
    </xf>
    <xf numFmtId="0" fontId="16" fillId="0" borderId="16" xfId="0" applyFont="1" applyBorder="1" applyAlignment="1">
      <alignment vertical="center" wrapText="1"/>
    </xf>
    <xf numFmtId="0" fontId="1" fillId="0" borderId="16" xfId="0" applyFont="1" applyBorder="1" applyAlignment="1">
      <alignment horizontal="left" vertical="center" wrapText="1" indent="1"/>
    </xf>
    <xf numFmtId="183" fontId="16" fillId="0" borderId="16" xfId="0" applyNumberFormat="1" applyFont="1" applyBorder="1" applyAlignment="1">
      <alignment horizontal="center" vertical="center" wrapText="1"/>
    </xf>
    <xf numFmtId="0" fontId="9" fillId="0" borderId="0" xfId="0" applyFont="1" applyBorder="1" applyAlignment="1">
      <alignment horizontal="left" vertical="center" wrapText="1"/>
    </xf>
    <xf numFmtId="0" fontId="3" fillId="0" borderId="0" xfId="903" applyFont="1" applyFill="1" applyAlignment="1">
      <alignment vertical="center"/>
      <protection/>
    </xf>
    <xf numFmtId="183" fontId="0" fillId="0" borderId="0" xfId="903" applyNumberFormat="1" applyFont="1" applyFill="1" applyAlignment="1">
      <alignment vertical="center"/>
      <protection/>
    </xf>
    <xf numFmtId="0" fontId="0" fillId="0" borderId="0" xfId="903" applyFont="1" applyFill="1" applyAlignment="1">
      <alignment vertical="center"/>
      <protection/>
    </xf>
    <xf numFmtId="0" fontId="17" fillId="0" borderId="0" xfId="154" applyFont="1" applyFill="1" applyAlignment="1">
      <alignment horizontal="center" vertical="center"/>
      <protection/>
    </xf>
    <xf numFmtId="0" fontId="0" fillId="0" borderId="0" xfId="154" applyFont="1" applyFill="1">
      <alignment vertical="center"/>
      <protection/>
    </xf>
    <xf numFmtId="0" fontId="0" fillId="0" borderId="21" xfId="154" applyFont="1" applyFill="1" applyBorder="1" applyAlignment="1">
      <alignment/>
      <protection/>
    </xf>
    <xf numFmtId="186" fontId="18" fillId="0" borderId="16" xfId="870" applyNumberFormat="1" applyFont="1" applyFill="1" applyBorder="1" applyAlignment="1">
      <alignment horizontal="center" vertical="center"/>
      <protection/>
    </xf>
    <xf numFmtId="0" fontId="18" fillId="0" borderId="16" xfId="154" applyFont="1" applyFill="1" applyBorder="1" applyAlignment="1">
      <alignment horizontal="center" vertical="center" wrapText="1"/>
      <protection/>
    </xf>
    <xf numFmtId="0" fontId="18" fillId="0" borderId="16" xfId="903" applyFont="1" applyFill="1" applyBorder="1" applyAlignment="1">
      <alignment horizontal="center" vertical="center" wrapText="1"/>
      <protection/>
    </xf>
    <xf numFmtId="0" fontId="18" fillId="0" borderId="16" xfId="154" applyFont="1" applyFill="1" applyBorder="1" applyAlignment="1">
      <alignment horizontal="justify" vertical="center" wrapText="1"/>
      <protection/>
    </xf>
    <xf numFmtId="0" fontId="18" fillId="0" borderId="16" xfId="635" applyFont="1" applyFill="1" applyBorder="1" applyAlignment="1">
      <alignment horizontal="center" vertical="center" wrapText="1"/>
      <protection/>
    </xf>
    <xf numFmtId="187" fontId="5" fillId="0" borderId="16" xfId="0" applyNumberFormat="1" applyFont="1" applyBorder="1" applyAlignment="1">
      <alignment horizontal="center" vertical="center"/>
    </xf>
    <xf numFmtId="0" fontId="7" fillId="0" borderId="16" xfId="154" applyFont="1" applyFill="1" applyBorder="1" applyAlignment="1">
      <alignment horizontal="justify" vertical="center" wrapText="1"/>
      <protection/>
    </xf>
    <xf numFmtId="0" fontId="7" fillId="0" borderId="16" xfId="154" applyFont="1" applyFill="1" applyBorder="1" applyAlignment="1">
      <alignment horizontal="right" vertical="center" wrapText="1"/>
      <protection/>
    </xf>
    <xf numFmtId="0" fontId="7" fillId="0" borderId="16" xfId="154" applyFont="1" applyFill="1" applyBorder="1" applyAlignment="1">
      <alignment vertical="center" wrapText="1"/>
      <protection/>
    </xf>
    <xf numFmtId="0" fontId="5" fillId="0" borderId="16" xfId="635" applyFont="1" applyFill="1" applyBorder="1" applyAlignment="1">
      <alignment horizontal="center" vertical="center" wrapText="1"/>
      <protection/>
    </xf>
    <xf numFmtId="0" fontId="6" fillId="0" borderId="16" xfId="154" applyFont="1" applyFill="1" applyBorder="1" applyAlignment="1">
      <alignment horizontal="center" vertical="center" wrapText="1"/>
      <protection/>
    </xf>
    <xf numFmtId="0" fontId="5" fillId="0" borderId="16" xfId="154" applyFont="1" applyFill="1" applyBorder="1" applyAlignment="1">
      <alignment horizontal="center" vertical="center" wrapText="1"/>
      <protection/>
    </xf>
    <xf numFmtId="0" fontId="18" fillId="0" borderId="16" xfId="154" applyFont="1" applyFill="1" applyBorder="1" applyAlignment="1">
      <alignment horizontal="right" vertical="center" wrapText="1"/>
      <protection/>
    </xf>
    <xf numFmtId="0" fontId="3" fillId="0" borderId="0" xfId="0" applyFont="1" applyAlignment="1">
      <alignment vertical="center"/>
    </xf>
    <xf numFmtId="0" fontId="11" fillId="0" borderId="16" xfId="0" applyFont="1" applyBorder="1" applyAlignment="1">
      <alignment horizontal="right" vertical="center" wrapText="1"/>
    </xf>
    <xf numFmtId="0" fontId="9" fillId="0" borderId="16" xfId="0" applyFont="1" applyBorder="1" applyAlignment="1">
      <alignment horizontal="right" vertical="center" wrapText="1"/>
    </xf>
    <xf numFmtId="0" fontId="12" fillId="0" borderId="16"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1" fontId="3" fillId="0" borderId="0" xfId="0" applyNumberFormat="1" applyFont="1" applyAlignment="1">
      <alignment vertical="center"/>
    </xf>
    <xf numFmtId="1" fontId="0" fillId="0" borderId="0" xfId="0" applyNumberFormat="1" applyFont="1" applyAlignment="1">
      <alignment vertical="center"/>
    </xf>
    <xf numFmtId="0" fontId="0" fillId="0" borderId="0" xfId="933">
      <alignment vertical="center"/>
      <protection/>
    </xf>
    <xf numFmtId="0" fontId="19" fillId="0" borderId="0" xfId="933" applyFont="1" applyAlignment="1">
      <alignment horizontal="center" vertical="center"/>
      <protection/>
    </xf>
    <xf numFmtId="0" fontId="0" fillId="0" borderId="0" xfId="933" applyFont="1" applyBorder="1" applyAlignment="1">
      <alignment horizontal="center" vertical="center"/>
      <protection/>
    </xf>
    <xf numFmtId="0" fontId="0" fillId="0" borderId="0" xfId="933" applyFont="1">
      <alignment vertical="center"/>
      <protection/>
    </xf>
    <xf numFmtId="0" fontId="0" fillId="0" borderId="24" xfId="933" applyFont="1" applyBorder="1" applyAlignment="1">
      <alignment horizontal="right"/>
      <protection/>
    </xf>
    <xf numFmtId="0" fontId="16" fillId="0" borderId="16" xfId="436" applyFont="1" applyFill="1" applyBorder="1" applyAlignment="1">
      <alignment horizontal="center" vertical="center"/>
      <protection/>
    </xf>
    <xf numFmtId="0" fontId="1" fillId="0" borderId="16" xfId="933" applyFont="1" applyBorder="1" applyAlignment="1">
      <alignment horizontal="center" vertical="center"/>
      <protection/>
    </xf>
    <xf numFmtId="0" fontId="1" fillId="0" borderId="16" xfId="933" applyFont="1" applyBorder="1" applyAlignment="1">
      <alignment horizontal="center" vertical="center" wrapText="1"/>
      <protection/>
    </xf>
    <xf numFmtId="0" fontId="16" fillId="0" borderId="16" xfId="743" applyFont="1" applyBorder="1" applyAlignment="1">
      <alignment vertical="center"/>
      <protection/>
    </xf>
    <xf numFmtId="0" fontId="16" fillId="24" borderId="16" xfId="0" applyFont="1" applyFill="1" applyBorder="1" applyAlignment="1">
      <alignment horizontal="center" vertical="center"/>
    </xf>
    <xf numFmtId="0" fontId="16" fillId="0" borderId="16" xfId="743" applyFont="1" applyBorder="1" applyAlignment="1">
      <alignment horizontal="left" vertical="center"/>
      <protection/>
    </xf>
    <xf numFmtId="183" fontId="16" fillId="24" borderId="16" xfId="0" applyNumberFormat="1" applyFont="1" applyFill="1" applyBorder="1" applyAlignment="1" applyProtection="1">
      <alignment horizontal="center" vertical="center"/>
      <protection/>
    </xf>
    <xf numFmtId="0" fontId="1" fillId="0" borderId="16" xfId="743" applyFont="1" applyBorder="1" applyAlignment="1">
      <alignment vertical="center"/>
      <protection/>
    </xf>
    <xf numFmtId="0" fontId="1" fillId="24" borderId="16" xfId="0" applyFont="1" applyFill="1" applyBorder="1" applyAlignment="1">
      <alignment horizontal="center" vertical="center"/>
    </xf>
    <xf numFmtId="0" fontId="1" fillId="0" borderId="16" xfId="743" applyFont="1" applyBorder="1" applyAlignment="1">
      <alignment horizontal="left" vertical="center"/>
      <protection/>
    </xf>
    <xf numFmtId="183" fontId="1" fillId="0" borderId="16" xfId="648" applyNumberFormat="1" applyFont="1" applyFill="1" applyBorder="1" applyAlignment="1">
      <alignment horizontal="center" vertical="center" wrapText="1"/>
      <protection/>
    </xf>
    <xf numFmtId="0" fontId="1" fillId="0" borderId="16" xfId="743" applyFont="1" applyFill="1" applyBorder="1" applyAlignment="1">
      <alignment horizontal="left" vertical="center"/>
      <protection/>
    </xf>
    <xf numFmtId="183" fontId="16" fillId="0" borderId="16" xfId="648" applyNumberFormat="1" applyFont="1" applyFill="1" applyBorder="1" applyAlignment="1">
      <alignment horizontal="center" vertical="center" wrapText="1"/>
      <protection/>
    </xf>
    <xf numFmtId="0" fontId="16" fillId="0" borderId="16" xfId="0" applyFont="1" applyBorder="1" applyAlignment="1">
      <alignment horizontal="left" vertical="center"/>
    </xf>
    <xf numFmtId="0" fontId="16" fillId="24" borderId="16" xfId="933" applyFont="1" applyFill="1" applyBorder="1" applyAlignment="1">
      <alignment horizontal="center" vertical="center"/>
      <protection/>
    </xf>
    <xf numFmtId="1" fontId="16" fillId="24" borderId="16" xfId="0" applyNumberFormat="1" applyFont="1" applyFill="1" applyBorder="1" applyAlignment="1">
      <alignment horizontal="center" vertical="center"/>
    </xf>
    <xf numFmtId="0" fontId="16" fillId="0" borderId="16" xfId="0" applyFont="1" applyFill="1" applyBorder="1" applyAlignment="1">
      <alignment horizontal="left" vertical="center"/>
    </xf>
    <xf numFmtId="1" fontId="16" fillId="24" borderId="16" xfId="933" applyNumberFormat="1" applyFont="1" applyFill="1" applyBorder="1" applyAlignment="1">
      <alignment horizontal="center" vertical="center"/>
      <protection/>
    </xf>
    <xf numFmtId="0" fontId="16" fillId="0" borderId="16" xfId="743" applyFont="1" applyFill="1" applyBorder="1" applyAlignment="1">
      <alignment horizontal="left" vertical="center"/>
      <protection/>
    </xf>
    <xf numFmtId="0" fontId="17" fillId="0" borderId="0" xfId="360" applyFont="1" applyAlignment="1">
      <alignment horizontal="center" vertical="center"/>
      <protection/>
    </xf>
    <xf numFmtId="0" fontId="0" fillId="0" borderId="0" xfId="360" applyFont="1" applyBorder="1" applyAlignment="1">
      <alignment horizontal="center" vertical="center"/>
      <protection/>
    </xf>
    <xf numFmtId="0" fontId="0" fillId="0" borderId="0" xfId="360">
      <alignment vertical="center"/>
      <protection/>
    </xf>
    <xf numFmtId="0" fontId="0" fillId="0" borderId="0" xfId="360" applyAlignment="1">
      <alignment horizontal="right"/>
      <protection/>
    </xf>
    <xf numFmtId="0" fontId="18" fillId="0" borderId="16" xfId="360" applyFont="1" applyBorder="1" applyAlignment="1">
      <alignment horizontal="center" vertical="center"/>
      <protection/>
    </xf>
    <xf numFmtId="0" fontId="5" fillId="0" borderId="16" xfId="0" applyFont="1" applyBorder="1" applyAlignment="1">
      <alignment horizontal="center" vertical="center"/>
    </xf>
    <xf numFmtId="0" fontId="5" fillId="0" borderId="16" xfId="0" applyFont="1" applyFill="1" applyBorder="1" applyAlignment="1">
      <alignment horizontal="center" vertical="center"/>
    </xf>
    <xf numFmtId="0" fontId="18" fillId="0" borderId="17" xfId="743" applyFont="1" applyBorder="1" applyAlignment="1">
      <alignment horizontal="left" vertical="center"/>
      <protection/>
    </xf>
    <xf numFmtId="183" fontId="18" fillId="24" borderId="16" xfId="0" applyNumberFormat="1" applyFont="1" applyFill="1" applyBorder="1" applyAlignment="1" applyProtection="1">
      <alignment horizontal="center" vertical="center"/>
      <protection/>
    </xf>
    <xf numFmtId="0" fontId="7" fillId="0" borderId="17" xfId="743" applyFont="1" applyBorder="1" applyAlignment="1">
      <alignment horizontal="left" vertical="center"/>
      <protection/>
    </xf>
    <xf numFmtId="183" fontId="7" fillId="0" borderId="16" xfId="648" applyNumberFormat="1" applyFont="1" applyFill="1" applyBorder="1" applyAlignment="1">
      <alignment horizontal="center" vertical="center" wrapText="1"/>
      <protection/>
    </xf>
    <xf numFmtId="0" fontId="6" fillId="0" borderId="16" xfId="360" applyFont="1" applyFill="1" applyBorder="1" applyAlignment="1">
      <alignment horizontal="center" vertical="center"/>
      <protection/>
    </xf>
    <xf numFmtId="0" fontId="20" fillId="0" borderId="16" xfId="360" applyFont="1" applyFill="1" applyBorder="1" applyAlignment="1">
      <alignment horizontal="center" vertical="center"/>
      <protection/>
    </xf>
    <xf numFmtId="0" fontId="7" fillId="0" borderId="16" xfId="360" applyFont="1" applyFill="1" applyBorder="1" applyAlignment="1">
      <alignment horizontal="center" vertical="center"/>
      <protection/>
    </xf>
    <xf numFmtId="0" fontId="7" fillId="0" borderId="16" xfId="360" applyFont="1" applyBorder="1" applyAlignment="1">
      <alignment horizontal="center" vertical="center"/>
      <protection/>
    </xf>
    <xf numFmtId="0" fontId="7" fillId="0" borderId="17" xfId="743" applyFont="1" applyFill="1" applyBorder="1" applyAlignment="1">
      <alignment horizontal="left" vertical="center"/>
      <protection/>
    </xf>
    <xf numFmtId="183" fontId="18" fillId="0" borderId="16" xfId="648" applyNumberFormat="1" applyFont="1" applyFill="1" applyBorder="1" applyAlignment="1">
      <alignment horizontal="center" vertical="center" wrapText="1"/>
      <protection/>
    </xf>
    <xf numFmtId="0" fontId="18" fillId="0" borderId="17" xfId="743" applyFont="1" applyFill="1" applyBorder="1" applyAlignment="1">
      <alignment horizontal="left" vertical="center"/>
      <protection/>
    </xf>
    <xf numFmtId="0" fontId="0" fillId="0" borderId="23" xfId="360" applyFont="1" applyBorder="1" applyAlignment="1">
      <alignment horizontal="center" vertical="center"/>
      <protection/>
    </xf>
    <xf numFmtId="0" fontId="18" fillId="0" borderId="16" xfId="648" applyFont="1" applyBorder="1" applyAlignment="1">
      <alignment vertical="center"/>
      <protection/>
    </xf>
    <xf numFmtId="0" fontId="7" fillId="0" borderId="16" xfId="648" applyFont="1" applyBorder="1" applyAlignment="1">
      <alignment vertical="center"/>
      <protection/>
    </xf>
    <xf numFmtId="183" fontId="7" fillId="0" borderId="16" xfId="648" applyNumberFormat="1" applyFont="1" applyFill="1" applyBorder="1" applyAlignment="1">
      <alignment horizontal="right" vertical="center" wrapText="1"/>
      <protection/>
    </xf>
    <xf numFmtId="0" fontId="7" fillId="0" borderId="16" xfId="360" applyFont="1" applyFill="1" applyBorder="1">
      <alignment vertical="center"/>
      <protection/>
    </xf>
    <xf numFmtId="0" fontId="7" fillId="0" borderId="16" xfId="648" applyFont="1" applyFill="1" applyBorder="1" applyAlignment="1">
      <alignment vertical="center"/>
      <protection/>
    </xf>
    <xf numFmtId="0" fontId="20" fillId="0" borderId="16" xfId="360" applyFont="1" applyFill="1" applyBorder="1">
      <alignment vertical="center"/>
      <protection/>
    </xf>
    <xf numFmtId="0" fontId="7" fillId="0" borderId="16" xfId="360" applyFont="1" applyBorder="1">
      <alignment vertical="center"/>
      <protection/>
    </xf>
    <xf numFmtId="183" fontId="18" fillId="0" borderId="16" xfId="648" applyNumberFormat="1" applyFont="1" applyFill="1" applyBorder="1" applyAlignment="1">
      <alignment horizontal="right" vertical="center" wrapText="1"/>
      <protection/>
    </xf>
    <xf numFmtId="0" fontId="18" fillId="0" borderId="16" xfId="648" applyFont="1" applyBorder="1" applyAlignment="1">
      <alignment horizontal="center" vertical="center"/>
      <protection/>
    </xf>
    <xf numFmtId="187" fontId="18" fillId="0" borderId="16" xfId="934" applyNumberFormat="1" applyFont="1" applyFill="1" applyBorder="1" applyAlignment="1">
      <alignment horizontal="center" vertical="center"/>
      <protection/>
    </xf>
    <xf numFmtId="0" fontId="0" fillId="0" borderId="23" xfId="360" applyFont="1" applyBorder="1" applyAlignment="1">
      <alignment horizontal="left" vertical="center"/>
      <protection/>
    </xf>
    <xf numFmtId="0" fontId="3" fillId="0" borderId="0" xfId="352" applyFont="1" applyFill="1" applyAlignment="1">
      <alignment vertical="center"/>
      <protection/>
    </xf>
    <xf numFmtId="0" fontId="0" fillId="0" borderId="0" xfId="352" applyFill="1">
      <alignment/>
      <protection/>
    </xf>
    <xf numFmtId="0" fontId="21" fillId="0" borderId="0" xfId="352" applyFont="1" applyFill="1" applyAlignment="1">
      <alignment horizontal="center" vertical="center"/>
      <protection/>
    </xf>
    <xf numFmtId="0" fontId="22" fillId="0" borderId="0" xfId="352" applyFont="1" applyFill="1">
      <alignment/>
      <protection/>
    </xf>
    <xf numFmtId="186" fontId="0" fillId="0" borderId="0" xfId="718" applyNumberFormat="1" applyFont="1" applyFill="1" applyAlignment="1">
      <alignment horizontal="center" wrapText="1"/>
      <protection/>
    </xf>
    <xf numFmtId="0" fontId="23" fillId="0" borderId="16" xfId="352" applyFont="1" applyFill="1" applyBorder="1" applyAlignment="1">
      <alignment horizontal="center" vertical="center"/>
      <protection/>
    </xf>
    <xf numFmtId="0" fontId="23" fillId="0" borderId="16" xfId="352" applyNumberFormat="1" applyFont="1" applyFill="1" applyBorder="1" applyAlignment="1" applyProtection="1">
      <alignment horizontal="left" vertical="center"/>
      <protection/>
    </xf>
    <xf numFmtId="1" fontId="3" fillId="0" borderId="16" xfId="352" applyNumberFormat="1" applyFont="1" applyFill="1" applyBorder="1" applyAlignment="1" applyProtection="1">
      <alignment horizontal="center" vertical="center"/>
      <protection/>
    </xf>
    <xf numFmtId="0" fontId="0" fillId="0" borderId="16" xfId="718" applyFont="1" applyFill="1" applyBorder="1" applyAlignment="1">
      <alignment horizontal="left" vertical="center"/>
      <protection/>
    </xf>
    <xf numFmtId="184" fontId="0" fillId="0" borderId="16" xfId="838" applyNumberFormat="1" applyFont="1" applyFill="1" applyBorder="1" applyAlignment="1">
      <alignment horizontal="center" vertical="center" wrapText="1"/>
      <protection/>
    </xf>
    <xf numFmtId="0" fontId="0" fillId="0" borderId="16" xfId="352" applyFont="1" applyFill="1" applyBorder="1" applyAlignment="1">
      <alignment horizontal="center" vertical="center"/>
      <protection/>
    </xf>
    <xf numFmtId="0" fontId="0" fillId="0" borderId="16" xfId="352" applyFont="1" applyFill="1" applyBorder="1" applyAlignment="1">
      <alignment horizontal="center" vertical="center" wrapText="1"/>
      <protection/>
    </xf>
    <xf numFmtId="0" fontId="0" fillId="0" borderId="16" xfId="718" applyFill="1" applyBorder="1" applyAlignment="1">
      <alignment horizontal="left" vertical="center"/>
      <protection/>
    </xf>
    <xf numFmtId="0" fontId="3" fillId="0" borderId="0" xfId="905" applyFont="1" applyFill="1" applyAlignment="1">
      <alignment vertical="center"/>
      <protection/>
    </xf>
    <xf numFmtId="183" fontId="0" fillId="0" borderId="0" xfId="905" applyNumberFormat="1" applyFont="1" applyFill="1" applyAlignment="1">
      <alignment vertical="center"/>
      <protection/>
    </xf>
    <xf numFmtId="0" fontId="0" fillId="0" borderId="0" xfId="905" applyFont="1" applyFill="1" applyAlignment="1">
      <alignment vertical="center"/>
      <protection/>
    </xf>
    <xf numFmtId="0" fontId="17" fillId="0" borderId="0" xfId="762" applyFont="1" applyFill="1" applyAlignment="1">
      <alignment horizontal="center" vertical="center"/>
      <protection/>
    </xf>
    <xf numFmtId="0" fontId="22" fillId="0" borderId="0" xfId="838" applyFont="1" applyFill="1" applyAlignment="1">
      <alignment vertical="center"/>
      <protection/>
    </xf>
    <xf numFmtId="184" fontId="16" fillId="0" borderId="0" xfId="838" applyNumberFormat="1" applyFont="1" applyFill="1" applyAlignment="1">
      <alignment horizontal="center" vertical="center"/>
      <protection/>
    </xf>
    <xf numFmtId="186" fontId="0" fillId="0" borderId="25" xfId="718" applyNumberFormat="1" applyFont="1" applyBorder="1" applyAlignment="1">
      <alignment horizontal="center" wrapText="1"/>
      <protection/>
    </xf>
    <xf numFmtId="0" fontId="3" fillId="0" borderId="16" xfId="904" applyFont="1" applyFill="1" applyBorder="1" applyAlignment="1">
      <alignment horizontal="center" vertical="center"/>
      <protection/>
    </xf>
    <xf numFmtId="184" fontId="3" fillId="0" borderId="16" xfId="904" applyNumberFormat="1" applyFont="1" applyFill="1" applyBorder="1" applyAlignment="1">
      <alignment horizontal="center" vertical="center"/>
      <protection/>
    </xf>
    <xf numFmtId="0" fontId="3" fillId="0" borderId="16" xfId="762" applyFont="1" applyFill="1" applyBorder="1" applyAlignment="1">
      <alignment horizontal="left" vertical="center"/>
      <protection/>
    </xf>
    <xf numFmtId="184" fontId="3" fillId="0" borderId="16" xfId="904" applyNumberFormat="1" applyFont="1" applyFill="1" applyBorder="1" applyAlignment="1">
      <alignment horizontal="center" vertical="center" wrapText="1"/>
      <protection/>
    </xf>
    <xf numFmtId="184" fontId="3" fillId="0" borderId="16" xfId="762" applyNumberFormat="1" applyFont="1" applyFill="1" applyBorder="1" applyAlignment="1">
      <alignment horizontal="center" vertical="center" wrapText="1"/>
      <protection/>
    </xf>
    <xf numFmtId="0" fontId="8" fillId="0" borderId="16" xfId="762" applyFont="1" applyFill="1" applyBorder="1" applyAlignment="1">
      <alignment horizontal="left" vertical="center"/>
      <protection/>
    </xf>
    <xf numFmtId="0" fontId="11" fillId="0" borderId="16" xfId="762" applyFont="1" applyFill="1" applyBorder="1" applyAlignment="1">
      <alignment horizontal="left" vertical="center"/>
      <protection/>
    </xf>
    <xf numFmtId="184" fontId="3" fillId="0" borderId="16" xfId="355" applyNumberFormat="1" applyFont="1" applyFill="1" applyBorder="1" applyAlignment="1">
      <alignment horizontal="center" vertical="center" wrapText="1"/>
      <protection/>
    </xf>
    <xf numFmtId="188" fontId="11" fillId="0" borderId="16" xfId="762" applyNumberFormat="1" applyFont="1" applyFill="1" applyBorder="1" applyAlignment="1">
      <alignment horizontal="left" vertical="center"/>
      <protection/>
    </xf>
    <xf numFmtId="184" fontId="0" fillId="0" borderId="16" xfId="762" applyNumberFormat="1" applyFont="1" applyFill="1" applyBorder="1" applyAlignment="1">
      <alignment horizontal="center" vertical="center" wrapText="1"/>
      <protection/>
    </xf>
    <xf numFmtId="184" fontId="0" fillId="0" borderId="16" xfId="355" applyNumberFormat="1" applyFont="1" applyFill="1" applyBorder="1" applyAlignment="1">
      <alignment horizontal="center" vertical="center" wrapText="1"/>
      <protection/>
    </xf>
    <xf numFmtId="0" fontId="3" fillId="0" borderId="16" xfId="762" applyFont="1" applyFill="1" applyBorder="1" applyAlignment="1">
      <alignment horizontal="center" vertical="center"/>
      <protection/>
    </xf>
    <xf numFmtId="0" fontId="0" fillId="0" borderId="0" xfId="0" applyFill="1" applyAlignment="1">
      <alignment vertical="center"/>
    </xf>
    <xf numFmtId="0" fontId="3" fillId="0" borderId="0" xfId="929" applyFont="1" applyFill="1" applyAlignment="1">
      <alignment vertical="center"/>
      <protection/>
    </xf>
    <xf numFmtId="186" fontId="0" fillId="0" borderId="0" xfId="868" applyNumberFormat="1" applyFont="1" applyFill="1" applyAlignment="1">
      <alignment/>
      <protection/>
    </xf>
    <xf numFmtId="0" fontId="0" fillId="0" borderId="0" xfId="868" applyFill="1">
      <alignment vertical="center"/>
      <protection/>
    </xf>
    <xf numFmtId="0" fontId="0" fillId="0" borderId="0" xfId="868">
      <alignment vertical="center"/>
      <protection/>
    </xf>
    <xf numFmtId="186" fontId="17" fillId="0" borderId="0" xfId="935" applyNumberFormat="1" applyFont="1" applyAlignment="1">
      <alignment horizontal="center" vertical="center"/>
      <protection/>
    </xf>
    <xf numFmtId="186" fontId="0" fillId="0" borderId="0" xfId="868" applyNumberFormat="1" applyFont="1" applyAlignment="1">
      <alignment vertical="center"/>
      <protection/>
    </xf>
    <xf numFmtId="186" fontId="0" fillId="0" borderId="0" xfId="718" applyNumberFormat="1" applyFont="1" applyFill="1" applyAlignment="1">
      <alignment horizontal="right" wrapText="1"/>
      <protection/>
    </xf>
    <xf numFmtId="186" fontId="0" fillId="0" borderId="0" xfId="718" applyNumberFormat="1" applyFont="1" applyAlignment="1">
      <alignment horizontal="right" wrapText="1"/>
      <protection/>
    </xf>
    <xf numFmtId="186" fontId="18" fillId="0" borderId="16" xfId="868" applyNumberFormat="1" applyFont="1" applyBorder="1" applyAlignment="1">
      <alignment horizontal="center" vertical="center"/>
      <protection/>
    </xf>
    <xf numFmtId="3" fontId="18" fillId="0" borderId="16" xfId="52" applyNumberFormat="1" applyFont="1" applyFill="1" applyBorder="1" applyAlignment="1" applyProtection="1">
      <alignment horizontal="left" vertical="center" wrapText="1"/>
      <protection/>
    </xf>
    <xf numFmtId="0" fontId="18" fillId="0" borderId="16" xfId="52" applyFont="1" applyFill="1" applyBorder="1" applyAlignment="1">
      <alignment horizontal="center" vertical="center"/>
      <protection/>
    </xf>
    <xf numFmtId="187" fontId="5" fillId="0" borderId="16" xfId="0" applyNumberFormat="1" applyFont="1" applyFill="1" applyBorder="1" applyAlignment="1">
      <alignment horizontal="center" vertical="center"/>
    </xf>
    <xf numFmtId="187" fontId="18" fillId="0" borderId="16" xfId="0" applyNumberFormat="1" applyFont="1" applyBorder="1" applyAlignment="1">
      <alignment horizontal="center" vertical="center"/>
    </xf>
    <xf numFmtId="3" fontId="7" fillId="0" borderId="16" xfId="52" applyNumberFormat="1" applyFont="1" applyFill="1" applyBorder="1" applyAlignment="1" applyProtection="1">
      <alignment horizontal="left" vertical="center" wrapText="1"/>
      <protection/>
    </xf>
    <xf numFmtId="3" fontId="18" fillId="0" borderId="16" xfId="52" applyNumberFormat="1" applyFont="1" applyFill="1" applyBorder="1" applyAlignment="1">
      <alignment horizontal="center" vertical="center"/>
      <protection/>
    </xf>
    <xf numFmtId="3" fontId="7" fillId="24" borderId="16" xfId="0" applyNumberFormat="1" applyFont="1" applyFill="1" applyBorder="1" applyAlignment="1" applyProtection="1">
      <alignment horizontal="center" vertical="center"/>
      <protection/>
    </xf>
    <xf numFmtId="3" fontId="7" fillId="0" borderId="16" xfId="0" applyNumberFormat="1" applyFont="1" applyFill="1" applyBorder="1" applyAlignment="1" applyProtection="1">
      <alignment horizontal="center" vertical="center"/>
      <protection/>
    </xf>
    <xf numFmtId="0" fontId="7" fillId="0" borderId="16" xfId="52" applyFont="1" applyFill="1" applyBorder="1" applyAlignment="1">
      <alignment horizontal="center" vertical="center"/>
      <protection/>
    </xf>
    <xf numFmtId="0" fontId="7" fillId="0" borderId="16" xfId="868" applyFont="1" applyBorder="1" applyAlignment="1">
      <alignment horizontal="center" vertical="center"/>
      <protection/>
    </xf>
    <xf numFmtId="0" fontId="7" fillId="0" borderId="16" xfId="868" applyFont="1" applyFill="1" applyBorder="1" applyAlignment="1">
      <alignment horizontal="center" vertical="center"/>
      <protection/>
    </xf>
    <xf numFmtId="3" fontId="18" fillId="24" borderId="16" xfId="704" applyNumberFormat="1" applyFont="1" applyFill="1" applyBorder="1" applyAlignment="1" applyProtection="1">
      <alignment horizontal="left" vertical="center" wrapText="1"/>
      <protection/>
    </xf>
    <xf numFmtId="3" fontId="7" fillId="24" borderId="16" xfId="704" applyNumberFormat="1" applyFont="1" applyFill="1" applyBorder="1" applyAlignment="1" applyProtection="1">
      <alignment horizontal="left" vertical="center" wrapText="1"/>
      <protection/>
    </xf>
    <xf numFmtId="0" fontId="7" fillId="0" borderId="16" xfId="0" applyFont="1" applyBorder="1" applyAlignment="1">
      <alignment horizontal="center" vertical="center"/>
    </xf>
    <xf numFmtId="0" fontId="7" fillId="0" borderId="16" xfId="0" applyFont="1" applyFill="1" applyBorder="1" applyAlignment="1">
      <alignment horizontal="center" vertical="center"/>
    </xf>
    <xf numFmtId="0" fontId="7" fillId="0" borderId="16" xfId="52" applyFont="1" applyFill="1" applyBorder="1" applyAlignment="1">
      <alignment horizontal="left" vertical="center" wrapText="1"/>
      <protection/>
    </xf>
    <xf numFmtId="1" fontId="18" fillId="24" borderId="16" xfId="0" applyNumberFormat="1" applyFont="1" applyFill="1" applyBorder="1" applyAlignment="1">
      <alignment vertical="center"/>
    </xf>
    <xf numFmtId="1" fontId="7" fillId="24" borderId="16" xfId="0" applyNumberFormat="1" applyFont="1" applyFill="1" applyBorder="1" applyAlignment="1">
      <alignment vertical="center"/>
    </xf>
    <xf numFmtId="0" fontId="18" fillId="0" borderId="16" xfId="52" applyFont="1" applyFill="1" applyBorder="1" applyAlignment="1">
      <alignment horizontal="left" vertical="center" wrapText="1"/>
      <protection/>
    </xf>
    <xf numFmtId="0" fontId="18" fillId="24" borderId="16"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7" fillId="24" borderId="16"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18" fillId="0" borderId="16" xfId="868" applyFont="1" applyBorder="1" applyAlignment="1">
      <alignment horizontal="center" vertical="center"/>
      <protection/>
    </xf>
    <xf numFmtId="0" fontId="18" fillId="0" borderId="16" xfId="868" applyFont="1" applyFill="1" applyBorder="1" applyAlignment="1">
      <alignment horizontal="center" vertical="center"/>
      <protection/>
    </xf>
    <xf numFmtId="0" fontId="24" fillId="0" borderId="0" xfId="903" applyFont="1" applyFill="1" applyAlignment="1">
      <alignment vertical="center"/>
      <protection/>
    </xf>
    <xf numFmtId="186" fontId="25" fillId="0" borderId="0" xfId="935" applyNumberFormat="1" applyFont="1" applyAlignment="1">
      <alignment horizontal="center" vertical="center"/>
      <protection/>
    </xf>
    <xf numFmtId="186" fontId="0" fillId="0" borderId="0" xfId="473" applyNumberFormat="1" applyFont="1" applyAlignment="1">
      <alignment vertical="center"/>
      <protection/>
    </xf>
    <xf numFmtId="186" fontId="0" fillId="0" borderId="0" xfId="473" applyNumberFormat="1" applyFont="1" applyAlignment="1">
      <alignment horizontal="right" vertical="center"/>
      <protection/>
    </xf>
    <xf numFmtId="186" fontId="18" fillId="0" borderId="16" xfId="473" applyNumberFormat="1" applyFont="1" applyBorder="1" applyAlignment="1">
      <alignment horizontal="center" vertical="center"/>
      <protection/>
    </xf>
    <xf numFmtId="0" fontId="6" fillId="0" borderId="16" xfId="473" applyFont="1" applyFill="1" applyBorder="1" applyAlignment="1">
      <alignment horizontal="left" vertical="center" wrapText="1"/>
      <protection/>
    </xf>
    <xf numFmtId="0" fontId="6" fillId="0" borderId="16" xfId="473" applyFont="1" applyFill="1" applyBorder="1" applyAlignment="1">
      <alignment horizontal="center" vertical="center" wrapText="1"/>
      <protection/>
    </xf>
    <xf numFmtId="184" fontId="6" fillId="0" borderId="16" xfId="473" applyNumberFormat="1" applyFont="1" applyFill="1" applyBorder="1" applyAlignment="1">
      <alignment horizontal="center" vertical="center" wrapText="1"/>
      <protection/>
    </xf>
    <xf numFmtId="186" fontId="7" fillId="0" borderId="16" xfId="473" applyNumberFormat="1" applyFont="1" applyBorder="1" applyAlignment="1">
      <alignment horizontal="center" vertical="center"/>
      <protection/>
    </xf>
    <xf numFmtId="187" fontId="3" fillId="0" borderId="16" xfId="0" applyNumberFormat="1" applyFont="1" applyBorder="1" applyAlignment="1">
      <alignment horizontal="center" vertical="center"/>
    </xf>
    <xf numFmtId="184" fontId="6" fillId="0" borderId="16" xfId="473" applyNumberFormat="1" applyFont="1" applyFill="1" applyBorder="1" applyAlignment="1" applyProtection="1">
      <alignment horizontal="center" vertical="center" wrapText="1"/>
      <protection/>
    </xf>
    <xf numFmtId="186" fontId="7" fillId="0" borderId="16" xfId="473" applyNumberFormat="1" applyFont="1" applyFill="1" applyBorder="1" applyAlignment="1">
      <alignment horizontal="center" vertical="center"/>
      <protection/>
    </xf>
    <xf numFmtId="0" fontId="5" fillId="0" borderId="16" xfId="473" applyFont="1" applyBorder="1" applyAlignment="1">
      <alignment horizontal="center" vertical="center"/>
      <protection/>
    </xf>
    <xf numFmtId="184" fontId="5" fillId="0" borderId="16" xfId="473" applyNumberFormat="1" applyFont="1" applyFill="1" applyBorder="1" applyAlignment="1" applyProtection="1">
      <alignment horizontal="center" vertical="center" wrapText="1"/>
      <protection/>
    </xf>
    <xf numFmtId="187" fontId="26" fillId="0" borderId="0" xfId="0" applyNumberFormat="1" applyFont="1" applyAlignment="1">
      <alignment horizontal="center" vertical="center" wrapText="1"/>
    </xf>
    <xf numFmtId="0" fontId="11" fillId="0" borderId="26" xfId="0" applyFont="1" applyBorder="1" applyAlignment="1">
      <alignment horizontal="right" vertical="center" wrapText="1"/>
    </xf>
    <xf numFmtId="183" fontId="12" fillId="0" borderId="15" xfId="0" applyNumberFormat="1" applyFont="1" applyBorder="1" applyAlignment="1">
      <alignment horizontal="center" vertical="center" wrapText="1"/>
    </xf>
    <xf numFmtId="0" fontId="9" fillId="0" borderId="15" xfId="0" applyFont="1" applyBorder="1" applyAlignment="1">
      <alignment vertical="center" wrapText="1"/>
    </xf>
    <xf numFmtId="0" fontId="9" fillId="0" borderId="15" xfId="0" applyFont="1" applyBorder="1" applyAlignment="1">
      <alignment horizontal="center" vertical="center" wrapText="1"/>
    </xf>
    <xf numFmtId="184" fontId="9" fillId="0" borderId="15" xfId="0" applyNumberFormat="1" applyFont="1" applyBorder="1" applyAlignment="1">
      <alignment horizontal="center" vertical="center" wrapText="1"/>
    </xf>
    <xf numFmtId="189" fontId="9" fillId="0" borderId="15" xfId="0" applyNumberFormat="1" applyFont="1" applyBorder="1" applyAlignment="1">
      <alignment horizontal="center" vertical="center" wrapText="1"/>
    </xf>
    <xf numFmtId="0" fontId="9" fillId="0" borderId="27"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3" fillId="0" borderId="0" xfId="473" applyFont="1" applyFill="1" applyBorder="1" applyAlignment="1">
      <alignment horizontal="left" vertical="center" wrapText="1"/>
      <protection/>
    </xf>
    <xf numFmtId="0" fontId="7" fillId="0" borderId="0" xfId="473" applyFont="1" applyFill="1" applyBorder="1" applyAlignment="1">
      <alignment horizontal="center" vertical="center" wrapText="1"/>
      <protection/>
    </xf>
    <xf numFmtId="0" fontId="7" fillId="0" borderId="0" xfId="473" applyFont="1" applyFill="1" applyAlignment="1">
      <alignment horizontal="center" vertical="center" wrapText="1"/>
      <protection/>
    </xf>
    <xf numFmtId="0" fontId="17" fillId="0" borderId="0" xfId="473" applyFont="1" applyFill="1" applyBorder="1" applyAlignment="1">
      <alignment horizontal="center" vertical="center"/>
      <protection/>
    </xf>
    <xf numFmtId="0" fontId="7" fillId="0" borderId="28" xfId="473" applyFont="1" applyFill="1" applyBorder="1" applyAlignment="1">
      <alignment horizontal="center" vertical="center" wrapText="1"/>
      <protection/>
    </xf>
    <xf numFmtId="0" fontId="7" fillId="0" borderId="0" xfId="473" applyFont="1" applyFill="1" applyAlignment="1">
      <alignment horizontal="right" vertical="center" wrapText="1"/>
      <protection/>
    </xf>
    <xf numFmtId="0" fontId="3" fillId="0" borderId="16" xfId="473" applyFont="1" applyFill="1" applyBorder="1" applyAlignment="1">
      <alignment horizontal="center" vertical="center" wrapText="1"/>
      <protection/>
    </xf>
    <xf numFmtId="187" fontId="3" fillId="0" borderId="16" xfId="473" applyNumberFormat="1" applyFont="1" applyBorder="1" applyAlignment="1">
      <alignment horizontal="center" vertical="center"/>
      <protection/>
    </xf>
    <xf numFmtId="0" fontId="3" fillId="0" borderId="16" xfId="473" applyFont="1" applyBorder="1" applyAlignment="1">
      <alignment horizontal="center" vertical="center" wrapText="1"/>
      <protection/>
    </xf>
    <xf numFmtId="0" fontId="3" fillId="24" borderId="16" xfId="473" applyFont="1" applyFill="1" applyBorder="1" applyAlignment="1">
      <alignment horizontal="center" vertical="center" wrapText="1"/>
      <protection/>
    </xf>
    <xf numFmtId="187" fontId="3" fillId="0" borderId="16" xfId="906" applyNumberFormat="1" applyFont="1" applyFill="1" applyBorder="1" applyAlignment="1">
      <alignment horizontal="center" vertical="center"/>
      <protection/>
    </xf>
    <xf numFmtId="0" fontId="3" fillId="24" borderId="16" xfId="473" applyFont="1" applyFill="1" applyBorder="1" applyAlignment="1">
      <alignment horizontal="left" vertical="center" wrapText="1"/>
      <protection/>
    </xf>
    <xf numFmtId="0" fontId="3" fillId="0" borderId="16" xfId="473" applyFont="1" applyFill="1" applyBorder="1" applyAlignment="1">
      <alignment horizontal="center"/>
      <protection/>
    </xf>
    <xf numFmtId="0" fontId="3" fillId="24" borderId="16" xfId="473" applyFont="1" applyFill="1" applyBorder="1" applyAlignment="1">
      <alignment vertical="center" wrapText="1"/>
      <protection/>
    </xf>
    <xf numFmtId="0" fontId="7" fillId="0" borderId="16" xfId="473" applyFont="1" applyFill="1" applyBorder="1" applyAlignment="1">
      <alignment horizontal="center"/>
      <protection/>
    </xf>
    <xf numFmtId="0" fontId="0" fillId="0" borderId="23" xfId="0" applyBorder="1" applyAlignment="1">
      <alignment horizontal="left" vertical="center" wrapText="1"/>
    </xf>
    <xf numFmtId="186" fontId="27" fillId="0" borderId="0" xfId="0" applyNumberFormat="1" applyFont="1" applyAlignment="1">
      <alignment horizontal="left" vertical="center" wrapText="1"/>
    </xf>
    <xf numFmtId="0" fontId="28" fillId="0" borderId="0"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49" fontId="5" fillId="24" borderId="16" xfId="0" applyNumberFormat="1" applyFont="1" applyFill="1" applyBorder="1" applyAlignment="1">
      <alignment horizontal="left" vertical="center"/>
    </xf>
    <xf numFmtId="49" fontId="5" fillId="24" borderId="16" xfId="0" applyNumberFormat="1" applyFont="1" applyFill="1" applyBorder="1" applyAlignment="1">
      <alignment horizontal="center" vertical="center"/>
    </xf>
    <xf numFmtId="0" fontId="5" fillId="0" borderId="16" xfId="0" applyFont="1" applyBorder="1" applyAlignment="1">
      <alignment horizontal="center" vertical="center" wrapText="1"/>
    </xf>
    <xf numFmtId="49" fontId="5" fillId="24" borderId="29" xfId="0" applyNumberFormat="1" applyFont="1" applyFill="1" applyBorder="1" applyAlignment="1">
      <alignment horizontal="left" vertical="center"/>
    </xf>
    <xf numFmtId="49" fontId="6" fillId="24" borderId="16" xfId="0" applyNumberFormat="1" applyFont="1" applyFill="1" applyBorder="1" applyAlignment="1">
      <alignment horizontal="left" vertical="center"/>
    </xf>
    <xf numFmtId="0" fontId="7" fillId="0" borderId="16" xfId="0" applyFont="1" applyFill="1" applyBorder="1" applyAlignment="1">
      <alignment/>
    </xf>
    <xf numFmtId="0" fontId="6" fillId="0" borderId="16" xfId="0" applyFont="1" applyFill="1" applyBorder="1" applyAlignment="1">
      <alignment horizontal="center"/>
    </xf>
    <xf numFmtId="0" fontId="29" fillId="0" borderId="16" xfId="0" applyFont="1" applyFill="1" applyBorder="1" applyAlignment="1">
      <alignment/>
    </xf>
    <xf numFmtId="0" fontId="7" fillId="0" borderId="16" xfId="0" applyFont="1" applyFill="1" applyBorder="1" applyAlignment="1">
      <alignment horizontal="center"/>
    </xf>
    <xf numFmtId="0" fontId="30" fillId="0" borderId="16" xfId="0" applyFont="1" applyFill="1" applyBorder="1" applyAlignment="1">
      <alignment/>
    </xf>
    <xf numFmtId="0" fontId="0" fillId="0" borderId="0" xfId="473" applyFont="1" applyFill="1" applyAlignment="1">
      <alignment horizontal="right" vertical="center"/>
      <protection/>
    </xf>
    <xf numFmtId="0" fontId="4" fillId="0" borderId="0" xfId="473" applyFont="1" applyAlignment="1">
      <alignment horizontal="center" vertical="center" wrapText="1"/>
      <protection/>
    </xf>
    <xf numFmtId="0" fontId="0" fillId="0" borderId="0" xfId="473" applyFont="1" applyFill="1" applyAlignment="1">
      <alignment vertical="center"/>
      <protection/>
    </xf>
    <xf numFmtId="190" fontId="0" fillId="0" borderId="0" xfId="473" applyNumberFormat="1" applyFont="1" applyFill="1" applyAlignment="1">
      <alignment horizontal="right"/>
      <protection/>
    </xf>
    <xf numFmtId="0" fontId="3" fillId="0" borderId="16" xfId="473" applyFont="1" applyFill="1" applyBorder="1" applyAlignment="1">
      <alignment horizontal="center" vertical="center"/>
      <protection/>
    </xf>
    <xf numFmtId="0" fontId="1" fillId="0" borderId="16" xfId="0" applyFont="1" applyBorder="1" applyAlignment="1">
      <alignment vertical="center"/>
    </xf>
    <xf numFmtId="0" fontId="16" fillId="0" borderId="16" xfId="0" applyNumberFormat="1" applyFont="1" applyFill="1" applyBorder="1" applyAlignment="1" applyProtection="1">
      <alignment horizontal="left" vertical="center"/>
      <protection/>
    </xf>
    <xf numFmtId="0" fontId="1" fillId="0" borderId="16" xfId="0" applyNumberFormat="1" applyFont="1" applyFill="1" applyBorder="1" applyAlignment="1" applyProtection="1">
      <alignment horizontal="left" vertical="center"/>
      <protection/>
    </xf>
    <xf numFmtId="0" fontId="31" fillId="0" borderId="0" xfId="903" applyFont="1" applyFill="1" applyAlignment="1">
      <alignment vertical="center"/>
      <protection/>
    </xf>
    <xf numFmtId="0" fontId="0" fillId="0" borderId="0" xfId="870" applyAlignment="1">
      <alignment/>
      <protection/>
    </xf>
    <xf numFmtId="0" fontId="32" fillId="0" borderId="0" xfId="473" applyFont="1" applyAlignment="1">
      <alignment horizontal="center" vertical="center"/>
      <protection/>
    </xf>
    <xf numFmtId="0" fontId="33" fillId="0" borderId="0" xfId="473" applyFont="1" applyAlignment="1">
      <alignment horizontal="center" vertical="center"/>
      <protection/>
    </xf>
    <xf numFmtId="0" fontId="0" fillId="0" borderId="0" xfId="473" applyAlignment="1">
      <alignment horizontal="left" vertical="center" indent="1"/>
      <protection/>
    </xf>
    <xf numFmtId="0" fontId="2" fillId="0" borderId="0" xfId="473" applyFont="1" applyAlignment="1">
      <alignment horizontal="left" vertical="center" indent="1"/>
      <protection/>
    </xf>
    <xf numFmtId="0" fontId="0" fillId="0" borderId="0" xfId="473" applyAlignment="1">
      <alignment horizontal="right"/>
      <protection/>
    </xf>
    <xf numFmtId="187" fontId="18" fillId="0" borderId="30" xfId="473" applyNumberFormat="1" applyFont="1" applyBorder="1" applyAlignment="1">
      <alignment horizontal="center" vertical="center"/>
      <protection/>
    </xf>
    <xf numFmtId="0" fontId="18" fillId="0" borderId="30" xfId="473" applyFont="1" applyBorder="1" applyAlignment="1">
      <alignment horizontal="center" vertical="center" wrapText="1"/>
      <protection/>
    </xf>
    <xf numFmtId="49" fontId="18" fillId="0" borderId="16" xfId="473" applyNumberFormat="1" applyFont="1" applyFill="1" applyBorder="1" applyAlignment="1" applyProtection="1">
      <alignment horizontal="center" vertical="center"/>
      <protection/>
    </xf>
    <xf numFmtId="187" fontId="18" fillId="0" borderId="16" xfId="473" applyNumberFormat="1" applyFont="1" applyFill="1" applyBorder="1" applyAlignment="1" applyProtection="1">
      <alignment horizontal="center" vertical="center"/>
      <protection/>
    </xf>
    <xf numFmtId="0" fontId="18" fillId="0" borderId="16" xfId="473" applyNumberFormat="1" applyFont="1" applyFill="1" applyBorder="1" applyAlignment="1" applyProtection="1">
      <alignment horizontal="center" vertical="center"/>
      <protection/>
    </xf>
    <xf numFmtId="187" fontId="18" fillId="0" borderId="16" xfId="906" applyNumberFormat="1" applyFont="1" applyFill="1" applyBorder="1" applyAlignment="1">
      <alignment horizontal="center" vertical="center"/>
      <protection/>
    </xf>
    <xf numFmtId="49" fontId="18" fillId="0" borderId="16" xfId="473" applyNumberFormat="1" applyFont="1" applyFill="1" applyBorder="1" applyAlignment="1" applyProtection="1">
      <alignment vertical="center"/>
      <protection/>
    </xf>
    <xf numFmtId="187" fontId="18" fillId="24" borderId="16" xfId="0" applyNumberFormat="1" applyFont="1" applyFill="1" applyBorder="1" applyAlignment="1" applyProtection="1">
      <alignment horizontal="center" vertical="center"/>
      <protection/>
    </xf>
    <xf numFmtId="49" fontId="7" fillId="0" borderId="16" xfId="0" applyNumberFormat="1" applyFont="1" applyFill="1" applyBorder="1" applyAlignment="1" applyProtection="1">
      <alignment vertical="center" wrapText="1"/>
      <protection/>
    </xf>
    <xf numFmtId="0" fontId="7" fillId="0" borderId="16" xfId="473" applyNumberFormat="1" applyFont="1" applyFill="1" applyBorder="1" applyAlignment="1" applyProtection="1">
      <alignment horizontal="center" vertical="center"/>
      <protection/>
    </xf>
    <xf numFmtId="0" fontId="7" fillId="0" borderId="16" xfId="808" applyFont="1" applyBorder="1" applyAlignment="1">
      <alignment horizontal="left" vertical="center" wrapText="1"/>
      <protection/>
    </xf>
    <xf numFmtId="49" fontId="7" fillId="0" borderId="16" xfId="473" applyNumberFormat="1" applyFont="1" applyFill="1" applyBorder="1" applyAlignment="1" applyProtection="1">
      <alignment vertical="center"/>
      <protection/>
    </xf>
    <xf numFmtId="4" fontId="7" fillId="0" borderId="16" xfId="0" applyNumberFormat="1" applyFont="1" applyFill="1" applyBorder="1" applyAlignment="1" applyProtection="1">
      <alignment horizontal="center" vertical="center" wrapText="1"/>
      <protection/>
    </xf>
    <xf numFmtId="49" fontId="18" fillId="0" borderId="16" xfId="0" applyNumberFormat="1" applyFont="1" applyFill="1" applyBorder="1" applyAlignment="1" applyProtection="1">
      <alignment vertical="center" wrapText="1"/>
      <protection/>
    </xf>
    <xf numFmtId="49" fontId="34" fillId="0" borderId="0" xfId="815" applyNumberFormat="1" applyFont="1" applyAlignment="1" applyProtection="1">
      <alignment horizontal="center" vertical="center"/>
      <protection locked="0"/>
    </xf>
    <xf numFmtId="0" fontId="0" fillId="0" borderId="0" xfId="815" applyFont="1" applyAlignment="1" applyProtection="1">
      <alignment horizontal="left"/>
      <protection locked="0"/>
    </xf>
    <xf numFmtId="191" fontId="0" fillId="0" borderId="0" xfId="815" applyNumberFormat="1" applyFont="1" applyAlignment="1" applyProtection="1">
      <alignment horizontal="left"/>
      <protection locked="0"/>
    </xf>
    <xf numFmtId="0" fontId="11" fillId="0" borderId="0" xfId="815" applyFont="1" applyAlignment="1" applyProtection="1">
      <alignment horizontal="left"/>
      <protection locked="0"/>
    </xf>
    <xf numFmtId="49" fontId="18" fillId="0" borderId="31" xfId="815" applyNumberFormat="1" applyFont="1" applyBorder="1" applyAlignment="1" applyProtection="1">
      <alignment horizontal="left" vertical="center" wrapText="1"/>
      <protection locked="0"/>
    </xf>
    <xf numFmtId="49" fontId="18" fillId="0" borderId="31" xfId="815" applyNumberFormat="1" applyFont="1" applyBorder="1" applyAlignment="1" applyProtection="1">
      <alignment horizontal="center" vertical="center" wrapText="1"/>
      <protection locked="0"/>
    </xf>
    <xf numFmtId="1" fontId="18" fillId="0" borderId="16" xfId="815" applyNumberFormat="1" applyFont="1" applyFill="1" applyBorder="1" applyAlignment="1">
      <alignment horizontal="left" vertical="center"/>
      <protection/>
    </xf>
    <xf numFmtId="4" fontId="5" fillId="0" borderId="16" xfId="0" applyNumberFormat="1" applyFont="1" applyBorder="1" applyAlignment="1">
      <alignment horizontal="center" vertical="center"/>
    </xf>
    <xf numFmtId="1" fontId="7" fillId="0" borderId="16" xfId="815" applyNumberFormat="1" applyFont="1" applyFill="1" applyBorder="1" applyAlignment="1">
      <alignment horizontal="left" vertical="center"/>
      <protection/>
    </xf>
    <xf numFmtId="0" fontId="6" fillId="0" borderId="16" xfId="0" applyFont="1" applyBorder="1" applyAlignment="1">
      <alignment horizontal="left" vertical="center" wrapText="1"/>
    </xf>
    <xf numFmtId="4" fontId="6" fillId="0" borderId="16" xfId="0" applyNumberFormat="1" applyFont="1" applyBorder="1" applyAlignment="1">
      <alignment horizontal="center" vertical="center" wrapText="1"/>
    </xf>
    <xf numFmtId="0" fontId="7" fillId="0" borderId="16" xfId="0" applyNumberFormat="1" applyFont="1" applyFill="1" applyBorder="1" applyAlignment="1" applyProtection="1">
      <alignment horizontal="left" vertical="center"/>
      <protection/>
    </xf>
    <xf numFmtId="0" fontId="7" fillId="0" borderId="16" xfId="0" applyNumberFormat="1" applyFont="1" applyFill="1" applyBorder="1" applyAlignment="1" applyProtection="1">
      <alignment vertical="center"/>
      <protection/>
    </xf>
    <xf numFmtId="1" fontId="18" fillId="0" borderId="29" xfId="815" applyNumberFormat="1" applyFont="1" applyBorder="1" applyAlignment="1">
      <alignment horizontal="left" vertical="center"/>
      <protection/>
    </xf>
    <xf numFmtId="1" fontId="18" fillId="0" borderId="32" xfId="815" applyNumberFormat="1" applyFont="1" applyBorder="1" applyAlignment="1">
      <alignment horizontal="left" vertical="center"/>
      <protection/>
    </xf>
    <xf numFmtId="4" fontId="18" fillId="0" borderId="16" xfId="815" applyNumberFormat="1" applyFont="1" applyFill="1" applyBorder="1" applyAlignment="1">
      <alignment horizontal="center" vertical="center"/>
      <protection/>
    </xf>
    <xf numFmtId="0" fontId="0" fillId="0" borderId="33" xfId="815" applyFont="1" applyBorder="1" applyAlignment="1" applyProtection="1">
      <alignment horizontal="left" vertical="top" wrapText="1"/>
      <protection locked="0"/>
    </xf>
    <xf numFmtId="0" fontId="0" fillId="0" borderId="23" xfId="815" applyFont="1" applyBorder="1" applyAlignment="1" applyProtection="1">
      <alignment horizontal="left" vertical="top" wrapText="1"/>
      <protection locked="0"/>
    </xf>
    <xf numFmtId="49" fontId="3" fillId="0" borderId="0" xfId="815" applyNumberFormat="1" applyFont="1" applyAlignment="1" applyProtection="1">
      <alignment vertical="center"/>
      <protection locked="0"/>
    </xf>
    <xf numFmtId="49" fontId="0" fillId="0" borderId="0" xfId="815" applyNumberFormat="1" applyProtection="1">
      <alignment/>
      <protection locked="0"/>
    </xf>
    <xf numFmtId="3" fontId="0" fillId="0" borderId="0" xfId="815" applyNumberFormat="1" applyProtection="1">
      <alignment/>
      <protection locked="0"/>
    </xf>
    <xf numFmtId="0" fontId="0" fillId="0" borderId="0" xfId="815" applyProtection="1">
      <alignment/>
      <protection locked="0"/>
    </xf>
    <xf numFmtId="0" fontId="11" fillId="0" borderId="0" xfId="815" applyFont="1" applyAlignment="1" applyProtection="1">
      <alignment horizontal="right"/>
      <protection locked="0"/>
    </xf>
    <xf numFmtId="0" fontId="0" fillId="0" borderId="25" xfId="0" applyBorder="1" applyAlignment="1">
      <alignment horizontal="center" vertical="center"/>
    </xf>
    <xf numFmtId="49" fontId="18" fillId="0" borderId="16" xfId="815" applyNumberFormat="1" applyFont="1" applyBorder="1" applyAlignment="1" applyProtection="1">
      <alignment horizontal="center" vertical="center" wrapText="1"/>
      <protection locked="0"/>
    </xf>
    <xf numFmtId="4" fontId="35" fillId="0" borderId="16" xfId="0" applyNumberFormat="1" applyFont="1" applyBorder="1" applyAlignment="1">
      <alignment horizontal="center" vertical="center"/>
    </xf>
    <xf numFmtId="4" fontId="6" fillId="0" borderId="16" xfId="0" applyNumberFormat="1" applyFont="1" applyBorder="1" applyAlignment="1">
      <alignment horizontal="center" vertical="center"/>
    </xf>
    <xf numFmtId="0" fontId="18" fillId="0" borderId="16" xfId="815" applyFont="1" applyBorder="1" applyAlignment="1">
      <alignment horizontal="left" vertical="center"/>
      <protection/>
    </xf>
    <xf numFmtId="0" fontId="7" fillId="0" borderId="16" xfId="815" applyFont="1" applyBorder="1" applyAlignment="1">
      <alignment horizontal="left" vertical="center"/>
      <protection/>
    </xf>
    <xf numFmtId="1" fontId="18" fillId="0" borderId="16" xfId="815" applyNumberFormat="1" applyFont="1" applyBorder="1" applyAlignment="1">
      <alignment horizontal="left" vertical="center"/>
      <protection/>
    </xf>
    <xf numFmtId="1" fontId="7" fillId="0" borderId="16" xfId="815" applyNumberFormat="1" applyFont="1" applyBorder="1" applyAlignment="1">
      <alignment horizontal="left" vertical="center"/>
      <protection/>
    </xf>
    <xf numFmtId="1" fontId="18" fillId="0" borderId="16" xfId="815" applyNumberFormat="1" applyFont="1" applyBorder="1" applyAlignment="1">
      <alignment horizontal="center" vertical="center"/>
      <protection/>
    </xf>
    <xf numFmtId="0" fontId="1" fillId="0" borderId="0" xfId="815" applyFont="1" applyBorder="1" applyAlignment="1" applyProtection="1">
      <alignment horizontal="left" vertical="top" wrapText="1"/>
      <protection locked="0"/>
    </xf>
    <xf numFmtId="0" fontId="3" fillId="0" borderId="0" xfId="929" applyFont="1" applyFill="1" applyBorder="1" applyAlignment="1">
      <alignment vertical="center"/>
      <protection/>
    </xf>
    <xf numFmtId="183" fontId="0" fillId="0" borderId="0" xfId="929" applyNumberFormat="1" applyFont="1" applyFill="1" applyBorder="1" applyAlignment="1">
      <alignment vertical="center"/>
      <protection/>
    </xf>
    <xf numFmtId="0" fontId="0" fillId="0" borderId="0" xfId="929" applyFont="1" applyFill="1" applyBorder="1" applyAlignment="1">
      <alignment vertical="center"/>
      <protection/>
    </xf>
    <xf numFmtId="187" fontId="4" fillId="0" borderId="0" xfId="929" applyNumberFormat="1" applyFont="1" applyFill="1" applyBorder="1" applyAlignment="1">
      <alignment horizontal="center" vertical="center"/>
      <protection/>
    </xf>
    <xf numFmtId="0" fontId="22" fillId="0" borderId="0" xfId="929" applyFont="1" applyFill="1" applyBorder="1" applyAlignment="1">
      <alignment/>
      <protection/>
    </xf>
    <xf numFmtId="0" fontId="22" fillId="0" borderId="0" xfId="929" applyFont="1" applyFill="1" applyBorder="1" applyAlignment="1">
      <alignment horizontal="center"/>
      <protection/>
    </xf>
    <xf numFmtId="185" fontId="0" fillId="0" borderId="0" xfId="0" applyNumberFormat="1" applyFont="1" applyBorder="1" applyAlignment="1">
      <alignment horizontal="right" vertical="center" wrapText="1"/>
    </xf>
    <xf numFmtId="0" fontId="16" fillId="0" borderId="16" xfId="0" applyNumberFormat="1" applyFont="1" applyBorder="1" applyAlignment="1">
      <alignment horizontal="left" vertical="center"/>
    </xf>
    <xf numFmtId="0" fontId="16" fillId="24" borderId="16" xfId="0" applyNumberFormat="1" applyFont="1" applyFill="1" applyBorder="1" applyAlignment="1" applyProtection="1">
      <alignment horizontal="left" vertical="center"/>
      <protection/>
    </xf>
    <xf numFmtId="0" fontId="1" fillId="25" borderId="16" xfId="0" applyNumberFormat="1" applyFont="1" applyFill="1" applyBorder="1" applyAlignment="1" applyProtection="1">
      <alignment horizontal="left" vertical="center"/>
      <protection/>
    </xf>
    <xf numFmtId="0" fontId="1" fillId="24" borderId="16" xfId="0" applyNumberFormat="1" applyFont="1" applyFill="1" applyBorder="1" applyAlignment="1" applyProtection="1">
      <alignment horizontal="left" vertical="center"/>
      <protection/>
    </xf>
    <xf numFmtId="0" fontId="16" fillId="25" borderId="16" xfId="0" applyNumberFormat="1" applyFont="1" applyFill="1" applyBorder="1" applyAlignment="1" applyProtection="1">
      <alignment horizontal="left" vertical="center"/>
      <protection/>
    </xf>
    <xf numFmtId="0" fontId="16" fillId="0" borderId="16" xfId="0" applyFont="1" applyBorder="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8" fillId="0" borderId="0" xfId="931" applyFont="1">
      <alignment vertical="center"/>
      <protection/>
    </xf>
    <xf numFmtId="0" fontId="36" fillId="0" borderId="0" xfId="931" applyFont="1">
      <alignment vertical="center"/>
      <protection/>
    </xf>
    <xf numFmtId="0" fontId="36" fillId="0" borderId="0" xfId="931" applyFont="1" applyAlignment="1">
      <alignment horizontal="center" vertical="center"/>
      <protection/>
    </xf>
    <xf numFmtId="0" fontId="36" fillId="0" borderId="0" xfId="931" applyFont="1" applyFill="1" applyAlignment="1">
      <alignment horizontal="center" vertical="center"/>
      <protection/>
    </xf>
    <xf numFmtId="0" fontId="25" fillId="0" borderId="0" xfId="931" applyFont="1" applyAlignment="1">
      <alignment horizontal="center" vertical="center"/>
      <protection/>
    </xf>
    <xf numFmtId="0" fontId="36" fillId="0" borderId="0" xfId="931" applyFont="1" applyBorder="1">
      <alignment vertical="center"/>
      <protection/>
    </xf>
    <xf numFmtId="0" fontId="36" fillId="0" borderId="0" xfId="931" applyFont="1" applyBorder="1" applyAlignment="1">
      <alignment horizontal="center" vertical="center"/>
      <protection/>
    </xf>
    <xf numFmtId="0" fontId="36" fillId="0" borderId="0" xfId="931" applyFont="1" applyFill="1" applyBorder="1" applyAlignment="1">
      <alignment horizontal="center" vertical="center"/>
      <protection/>
    </xf>
    <xf numFmtId="0" fontId="14" fillId="0" borderId="25" xfId="931" applyFont="1" applyBorder="1" applyAlignment="1">
      <alignment horizontal="center" vertical="center"/>
      <protection/>
    </xf>
    <xf numFmtId="0" fontId="5" fillId="24" borderId="16" xfId="931" applyFont="1" applyFill="1" applyBorder="1" applyAlignment="1">
      <alignment horizontal="center" vertical="center"/>
      <protection/>
    </xf>
    <xf numFmtId="0" fontId="5" fillId="0" borderId="16" xfId="931" applyFont="1" applyFill="1" applyBorder="1" applyAlignment="1">
      <alignment horizontal="center" vertical="center"/>
      <protection/>
    </xf>
    <xf numFmtId="0" fontId="5" fillId="24" borderId="16" xfId="931" applyFont="1" applyFill="1" applyBorder="1" applyAlignment="1">
      <alignment horizontal="center" vertical="center" wrapText="1"/>
      <protection/>
    </xf>
    <xf numFmtId="0" fontId="18" fillId="0" borderId="16" xfId="0" applyNumberFormat="1" applyFont="1" applyFill="1" applyBorder="1" applyAlignment="1" applyProtection="1">
      <alignment horizontal="left" vertical="center"/>
      <protection/>
    </xf>
    <xf numFmtId="4" fontId="18" fillId="0" borderId="16" xfId="0" applyNumberFormat="1" applyFont="1" applyFill="1" applyBorder="1" applyAlignment="1" applyProtection="1">
      <alignment horizontal="center" vertical="center"/>
      <protection/>
    </xf>
    <xf numFmtId="4" fontId="7" fillId="0" borderId="16" xfId="0" applyNumberFormat="1" applyFont="1" applyFill="1" applyBorder="1" applyAlignment="1" applyProtection="1">
      <alignment horizontal="center" vertical="center"/>
      <protection/>
    </xf>
    <xf numFmtId="4" fontId="6"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left" vertical="center"/>
      <protection/>
    </xf>
    <xf numFmtId="0" fontId="5" fillId="0" borderId="16" xfId="0" applyNumberFormat="1" applyFont="1" applyFill="1" applyBorder="1" applyAlignment="1" applyProtection="1">
      <alignment horizontal="left" vertical="center"/>
      <protection/>
    </xf>
    <xf numFmtId="4" fontId="5" fillId="0" borderId="16" xfId="0" applyNumberFormat="1" applyFont="1" applyFill="1" applyBorder="1" applyAlignment="1" applyProtection="1">
      <alignment horizontal="center" vertical="center"/>
      <protection/>
    </xf>
    <xf numFmtId="0" fontId="37" fillId="0" borderId="16" xfId="0" applyFont="1" applyFill="1" applyBorder="1" applyAlignment="1" applyProtection="1">
      <alignment vertical="center"/>
      <protection/>
    </xf>
    <xf numFmtId="0" fontId="6" fillId="0" borderId="16" xfId="0" applyFont="1" applyFill="1" applyBorder="1" applyAlignment="1" applyProtection="1">
      <alignment vertical="center"/>
      <protection/>
    </xf>
    <xf numFmtId="0" fontId="6" fillId="0" borderId="16" xfId="0" applyFont="1" applyFill="1" applyBorder="1" applyAlignment="1" applyProtection="1">
      <alignment horizontal="left" vertical="center"/>
      <protection/>
    </xf>
    <xf numFmtId="0" fontId="37" fillId="0" borderId="16" xfId="0" applyFont="1" applyFill="1" applyBorder="1" applyAlignment="1" applyProtection="1">
      <alignment horizontal="left" vertical="center"/>
      <protection/>
    </xf>
    <xf numFmtId="0" fontId="8" fillId="0" borderId="0" xfId="0" applyFont="1" applyAlignment="1">
      <alignment vertical="center"/>
    </xf>
    <xf numFmtId="0" fontId="11" fillId="0" borderId="0" xfId="0" applyFont="1" applyAlignment="1">
      <alignment vertical="center"/>
    </xf>
    <xf numFmtId="0" fontId="0" fillId="0" borderId="0" xfId="0" applyFont="1" applyAlignment="1">
      <alignment vertical="center"/>
    </xf>
    <xf numFmtId="0" fontId="32" fillId="0" borderId="0" xfId="0" applyFont="1" applyAlignment="1">
      <alignment horizontal="center" vertical="center"/>
    </xf>
    <xf numFmtId="0" fontId="0" fillId="0" borderId="0" xfId="0" applyFont="1" applyBorder="1" applyAlignment="1">
      <alignment vertical="center"/>
    </xf>
    <xf numFmtId="0" fontId="11" fillId="0" borderId="0" xfId="0" applyFont="1" applyBorder="1" applyAlignment="1">
      <alignment horizontal="right" vertical="center"/>
    </xf>
    <xf numFmtId="0" fontId="18" fillId="0" borderId="16" xfId="0" applyFont="1" applyFill="1" applyBorder="1" applyAlignment="1">
      <alignment vertical="center"/>
    </xf>
    <xf numFmtId="0" fontId="18" fillId="0" borderId="16" xfId="0" applyFont="1" applyFill="1" applyBorder="1" applyAlignment="1">
      <alignment horizontal="center" vertical="center"/>
    </xf>
    <xf numFmtId="0" fontId="7" fillId="0" borderId="16" xfId="476" applyFont="1" applyFill="1" applyBorder="1" applyAlignment="1">
      <alignment vertical="center"/>
      <protection/>
    </xf>
    <xf numFmtId="0" fontId="7" fillId="0" borderId="16" xfId="476" applyFont="1" applyFill="1" applyBorder="1" applyAlignment="1">
      <alignment horizontal="center" vertical="center"/>
      <protection/>
    </xf>
    <xf numFmtId="184" fontId="7" fillId="0" borderId="16" xfId="0" applyNumberFormat="1" applyFont="1" applyFill="1" applyBorder="1" applyAlignment="1">
      <alignment horizontal="center" vertical="center" wrapText="1"/>
    </xf>
    <xf numFmtId="0" fontId="7" fillId="0" borderId="16" xfId="476" applyNumberFormat="1" applyFont="1" applyFill="1" applyBorder="1" applyAlignment="1">
      <alignment horizontal="center" vertical="center"/>
      <protection/>
    </xf>
    <xf numFmtId="49" fontId="7" fillId="0" borderId="16" xfId="476" applyNumberFormat="1" applyFont="1" applyFill="1" applyBorder="1" applyAlignment="1">
      <alignment horizontal="left" vertical="center"/>
      <protection/>
    </xf>
    <xf numFmtId="0" fontId="7" fillId="0" borderId="16" xfId="0" applyFont="1" applyFill="1" applyBorder="1" applyAlignment="1">
      <alignment horizontal="left" vertical="center"/>
    </xf>
    <xf numFmtId="0" fontId="7" fillId="0" borderId="16" xfId="0" applyNumberFormat="1" applyFont="1" applyFill="1" applyBorder="1" applyAlignment="1">
      <alignment horizontal="center" vertical="center"/>
    </xf>
    <xf numFmtId="0" fontId="18" fillId="0" borderId="16" xfId="0" applyFont="1" applyFill="1" applyBorder="1" applyAlignment="1">
      <alignment horizontal="left" vertical="center"/>
    </xf>
    <xf numFmtId="0" fontId="38" fillId="0" borderId="0" xfId="815" applyFont="1" applyBorder="1" applyAlignment="1">
      <alignment horizontal="center" vertical="center"/>
      <protection/>
    </xf>
    <xf numFmtId="0" fontId="9" fillId="0" borderId="0" xfId="815" applyFont="1" applyBorder="1" applyAlignment="1">
      <alignment vertical="center"/>
      <protection/>
    </xf>
    <xf numFmtId="0" fontId="39" fillId="0" borderId="0" xfId="0" applyFont="1" applyAlignment="1">
      <alignment horizontal="left" vertical="center"/>
    </xf>
  </cellXfs>
  <cellStyles count="1090">
    <cellStyle name="Normal" xfId="0"/>
    <cellStyle name="好_2-67" xfId="15"/>
    <cellStyle name="Currency [0]" xfId="16"/>
    <cellStyle name="20% - 强调文字颜色 3" xfId="17"/>
    <cellStyle name="差_汇总_2 2 2" xfId="18"/>
    <cellStyle name="输入" xfId="19"/>
    <cellStyle name="好_4" xfId="20"/>
    <cellStyle name="Currency" xfId="21"/>
    <cellStyle name="好_2015直接融资汇总表 3_2017年省对市(州)税收返还和转移支付预算" xfId="22"/>
    <cellStyle name="0,0&#13;&#10;NA&#13;&#10; 3" xfId="23"/>
    <cellStyle name="差_Sheet19" xfId="24"/>
    <cellStyle name="差_Sheet14_四川省2017年省对市（州）税收返还和转移支付分地区预算（草案）--社保处" xfId="25"/>
    <cellStyle name="20% - Accent1_2016年四川省省级一般公共预算支出执行情况表" xfId="26"/>
    <cellStyle name="好_汇总 3_四川省2017年省对市（州）税收返还和转移支付分地区预算（草案）--社保处" xfId="27"/>
    <cellStyle name="差_2015直接融资汇总表 2 2_2017年省对市(州)税收返还和转移支付预算" xfId="28"/>
    <cellStyle name="Comma [0]" xfId="29"/>
    <cellStyle name="40% - 强调文字颜色 3" xfId="30"/>
    <cellStyle name="常规 26 2" xfId="31"/>
    <cellStyle name="常规 31 2" xfId="32"/>
    <cellStyle name="输出 2 2_2017年省对市(州)税收返还和转移支付预算" xfId="33"/>
    <cellStyle name="RowLevel_7" xfId="34"/>
    <cellStyle name="Input 2" xfId="35"/>
    <cellStyle name="差_Sheet16_四川省2017年省对市（州）税收返还和转移支付分地区预算（草案）--社保处" xfId="36"/>
    <cellStyle name="好_2-46_四川省2017年省对市（州）税收返还和转移支付分地区预算（草案）--社保处" xfId="37"/>
    <cellStyle name="差" xfId="38"/>
    <cellStyle name="Comma" xfId="39"/>
    <cellStyle name="常规 7 3" xfId="40"/>
    <cellStyle name="强调文字颜色 4 2_四川省2017年省对市（州）税收返还和转移支付分地区预算（草案）--社保处" xfId="41"/>
    <cellStyle name="60% - 强调文字颜色 3" xfId="42"/>
    <cellStyle name="Hyperlink" xfId="43"/>
    <cellStyle name="Percent" xfId="44"/>
    <cellStyle name="常规 10 2 2 3" xfId="45"/>
    <cellStyle name="Calculation_2016年全省及省级财政收支执行及2017年预算草案表（20161206，预审自用稿）" xfId="46"/>
    <cellStyle name="差_促进扩大信贷增量 3" xfId="47"/>
    <cellStyle name="差_4-14" xfId="48"/>
    <cellStyle name="Followed Hyperlink" xfId="49"/>
    <cellStyle name="常规 17 4_2016年四川省省级一般公共预算支出执行情况表" xfId="50"/>
    <cellStyle name="60% - 强调文字颜色 4 2 2 2" xfId="51"/>
    <cellStyle name="常规 6" xfId="52"/>
    <cellStyle name="注释" xfId="53"/>
    <cellStyle name="常规 5_2017年省对市(州)税收返还和转移支付预算" xfId="54"/>
    <cellStyle name="60% - 强调文字颜色 2" xfId="55"/>
    <cellStyle name="解释性文本 2 2" xfId="56"/>
    <cellStyle name="标题 4" xfId="57"/>
    <cellStyle name="差_Sheet14" xfId="58"/>
    <cellStyle name="警告文本" xfId="59"/>
    <cellStyle name="60% - 强调文字颜色 1 2 2_2017年省对市(州)税收返还和转移支付预算" xfId="60"/>
    <cellStyle name="差_博物馆纪念馆逐步免费开放补助资金" xfId="61"/>
    <cellStyle name="标题 4 2 2" xfId="62"/>
    <cellStyle name="千位分隔 3 2" xfId="63"/>
    <cellStyle name="_ET_STYLE_NoName_00_" xfId="64"/>
    <cellStyle name="Note_2016年全省及省级财政收支执行及2017年预算草案表（20161206，预审自用稿）" xfId="65"/>
    <cellStyle name="强调文字颜色 1 2 3" xfId="66"/>
    <cellStyle name="标题" xfId="67"/>
    <cellStyle name="常规 5 2" xfId="68"/>
    <cellStyle name="60% - 强调文字颜色 2 2 2" xfId="69"/>
    <cellStyle name="解释性文本" xfId="70"/>
    <cellStyle name="0,0&#13;&#10;NA&#13;&#10; 2_2017年省对市(州)税收返还和转移支付预算" xfId="71"/>
    <cellStyle name="标题 1" xfId="72"/>
    <cellStyle name="常规 2 3 2_2017年省对市(州)税收返还和转移支付预算" xfId="73"/>
    <cellStyle name="百分比 4" xfId="74"/>
    <cellStyle name="常规 5 2 2" xfId="75"/>
    <cellStyle name="60% - 强调文字颜色 2 2 2 2" xfId="76"/>
    <cellStyle name="差_其他工程费用计费_四川省2017年省对市（州）税收返还和转移支付分地区预算（草案）--社保处" xfId="77"/>
    <cellStyle name="标题 2" xfId="78"/>
    <cellStyle name="60% - 强调文字颜色 1" xfId="79"/>
    <cellStyle name="Accent6 2" xfId="80"/>
    <cellStyle name="常规 5 2 3" xfId="81"/>
    <cellStyle name="60% - 强调文字颜色 2 2 2 3" xfId="82"/>
    <cellStyle name="标题 3" xfId="83"/>
    <cellStyle name="60% - 强调文字颜色 4" xfId="84"/>
    <cellStyle name="输出" xfId="85"/>
    <cellStyle name="样式 1_2017年省对市(州)税收返还和转移支付预算" xfId="86"/>
    <cellStyle name="常规 26" xfId="87"/>
    <cellStyle name="常规 31" xfId="88"/>
    <cellStyle name="Input" xfId="89"/>
    <cellStyle name="计算" xfId="90"/>
    <cellStyle name="40% - 强调文字颜色 4 2" xfId="91"/>
    <cellStyle name="好_2015财金互动汇总（加人行、补成都） 2 2" xfId="92"/>
    <cellStyle name="检查单元格" xfId="93"/>
    <cellStyle name="60% - 强调文字颜色 3 2_四川省2017年省对市（州）税收返还和转移支付分地区预算（草案）--社保处" xfId="94"/>
    <cellStyle name="强调文字颜色 1 2 2_2017年省对市(州)税收返还和转移支付预算" xfId="95"/>
    <cellStyle name="20% - Accent2_2016年四川省省级一般公共预算支出执行情况表" xfId="96"/>
    <cellStyle name="20% - 强调文字颜色 6" xfId="97"/>
    <cellStyle name="强调文字颜色 2" xfId="98"/>
    <cellStyle name="好_3-义务教育均衡发展专项" xfId="99"/>
    <cellStyle name="链接单元格" xfId="100"/>
    <cellStyle name="20% - Accent2 2" xfId="101"/>
    <cellStyle name="差_“三区”文化人才专项资金" xfId="102"/>
    <cellStyle name="60% - 强调文字颜色 3 2 2 2" xfId="103"/>
    <cellStyle name="60% - 强调文字颜色 4 2 3" xfId="104"/>
    <cellStyle name="汇总" xfId="105"/>
    <cellStyle name="好" xfId="106"/>
    <cellStyle name="20% - Accent3 2" xfId="107"/>
    <cellStyle name="Heading 3" xfId="108"/>
    <cellStyle name="好_2017年省对市（州）税收返还和转移支付预算分地区情况表（华侨事务补助）(1)" xfId="109"/>
    <cellStyle name="适中" xfId="110"/>
    <cellStyle name="常规 8 2" xfId="111"/>
    <cellStyle name="20% - 强调文字颜色 5" xfId="112"/>
    <cellStyle name="强调文字颜色 1" xfId="113"/>
    <cellStyle name="20% - 强调文字颜色 1" xfId="114"/>
    <cellStyle name="差_8 2017年省对市（州）税收返还和转移支付预算分地区情况表（民族事业发展资金）(1)" xfId="115"/>
    <cellStyle name="60% - 强调文字颜色 3 2 2" xfId="116"/>
    <cellStyle name="差_4-24" xfId="117"/>
    <cellStyle name="强调文字颜色 2 2 3" xfId="118"/>
    <cellStyle name="20% - Accent2" xfId="119"/>
    <cellStyle name="40% - 强调文字颜色 1" xfId="120"/>
    <cellStyle name="常规 47 2 3" xfId="121"/>
    <cellStyle name="差_5-农村教师周转房建设" xfId="122"/>
    <cellStyle name="20% - 强调文字颜色 2" xfId="123"/>
    <cellStyle name="40% - 强调文字颜色 2" xfId="124"/>
    <cellStyle name="40% - Accent1_2016年四川省省级一般公共预算支出执行情况表" xfId="125"/>
    <cellStyle name="好_促进扩大信贷增量_2017年省对市(州)税收返还和转移支付预算" xfId="126"/>
    <cellStyle name="强调文字颜色 3" xfId="127"/>
    <cellStyle name="强调文字颜色 4" xfId="128"/>
    <cellStyle name="强调文字颜色 2 2 2 2" xfId="129"/>
    <cellStyle name="20% - Accent1 2" xfId="130"/>
    <cellStyle name="常规 47 2 2 2" xfId="131"/>
    <cellStyle name="20% - 强调文字颜色 4" xfId="132"/>
    <cellStyle name="差_汇总_2 2 3" xfId="133"/>
    <cellStyle name="40% - 强调文字颜色 4" xfId="134"/>
    <cellStyle name="差_汇总_2 2_2017年省对市(州)税收返还和转移支付预算" xfId="135"/>
    <cellStyle name="强调文字颜色 5" xfId="136"/>
    <cellStyle name="好_2015财金互动汇总（加人行、补成都） 3" xfId="137"/>
    <cellStyle name="60% - 强调文字颜色 5 2 2 2" xfId="138"/>
    <cellStyle name="40% - 强调文字颜色 5" xfId="139"/>
    <cellStyle name="好_2015直接融资汇总表" xfId="140"/>
    <cellStyle name="好_Sheet19_四川省2017年省对市（州）税收返还和转移支付分地区预算（草案）--社保处" xfId="141"/>
    <cellStyle name="好_四川省2017年省对市（州）税收返还和转移支付分地区预算（草案）--行政政法处" xfId="142"/>
    <cellStyle name="60% - 强调文字颜色 5" xfId="143"/>
    <cellStyle name="强调文字颜色 6" xfId="144"/>
    <cellStyle name="差_2-62_四川省2017年省对市（州）税收返还和转移支付分地区预算（草案）--社保处" xfId="145"/>
    <cellStyle name="好_2015财金互动汇总（加人行、补成都） 4" xfId="146"/>
    <cellStyle name="适中 2" xfId="147"/>
    <cellStyle name="60% - 强调文字颜色 5 2 2 3" xfId="148"/>
    <cellStyle name="Heading 3 2" xfId="149"/>
    <cellStyle name="0,0&#13;&#10;NA&#13;&#10;" xfId="150"/>
    <cellStyle name="40% - 强调文字颜色 6" xfId="151"/>
    <cellStyle name="0,0&#13;&#10;NA&#13;&#10; 2" xfId="152"/>
    <cellStyle name="40% - 强调文字颜色 6 2" xfId="153"/>
    <cellStyle name="常规_社保基金预算报人大建议表样 2" xfId="154"/>
    <cellStyle name="差_2015直接融资汇总表 2" xfId="155"/>
    <cellStyle name="常规 48 3" xfId="156"/>
    <cellStyle name="60% - 强调文字颜色 6" xfId="157"/>
    <cellStyle name="0,0&#13;&#10;NA&#13;&#10; 2 2" xfId="158"/>
    <cellStyle name="40% - 强调文字颜色 6 2 2" xfId="159"/>
    <cellStyle name="0,0&#13;&#10;NA&#13;&#10; 2 3" xfId="160"/>
    <cellStyle name="40% - 强调文字颜色 6 2 3" xfId="161"/>
    <cellStyle name="Neutral 2" xfId="162"/>
    <cellStyle name="0,0&#13;&#10;NA&#13;&#10; 4" xfId="163"/>
    <cellStyle name="60% - 强调文字颜色 4 2 2" xfId="164"/>
    <cellStyle name="40% - 强调文字颜色 3 2_四川省2017年省对市（州）税收返还和转移支付分地区预算（草案）--社保处" xfId="165"/>
    <cellStyle name="0,0&#13;&#10;NA&#13;&#10;_2017年省对市(州)税收返还和转移支付预算" xfId="166"/>
    <cellStyle name="差_4-23" xfId="167"/>
    <cellStyle name="差_四川省2017年省对市（州）税收返还和转移支付分地区预算（草案）--行政政法处" xfId="168"/>
    <cellStyle name="20% - 强调文字颜色 3 2 2 3" xfId="169"/>
    <cellStyle name="好_汇总_四川省2017年省对市（州）税收返还和转移支付分地区预算（草案）--社保处" xfId="170"/>
    <cellStyle name="强调文字颜色 2 2 2" xfId="171"/>
    <cellStyle name="20% - Accent1" xfId="172"/>
    <cellStyle name="60% - 强调文字颜色 3 2 3" xfId="173"/>
    <cellStyle name="差_4-30" xfId="174"/>
    <cellStyle name="20% - Accent3" xfId="175"/>
    <cellStyle name="Linked Cell_2016年全省及省级财政收支执行及2017年预算草案表（20161206，预审自用稿）" xfId="176"/>
    <cellStyle name="20% - Accent3_2016年四川省省级一般公共预算支出执行情况表" xfId="177"/>
    <cellStyle name="好_促进扩大信贷增量 2 2_四川省2017年省对市（州）税收返还和转移支付分地区预算（草案）--社保处" xfId="178"/>
    <cellStyle name="强调文字颜色 1 2" xfId="179"/>
    <cellStyle name="Explanatory Text" xfId="180"/>
    <cellStyle name="差_4-31" xfId="181"/>
    <cellStyle name="20% - Accent4" xfId="182"/>
    <cellStyle name="20% - Accent4 2" xfId="183"/>
    <cellStyle name="好_4-31" xfId="184"/>
    <cellStyle name="20% - Accent4_2016年四川省省级一般公共预算支出执行情况表" xfId="185"/>
    <cellStyle name="20% - Accent5" xfId="186"/>
    <cellStyle name="40% - Accent2_2016年四川省省级一般公共预算支出执行情况表" xfId="187"/>
    <cellStyle name="差_25 消防部队大型装备建设补助经费" xfId="188"/>
    <cellStyle name="20% - Accent5 2" xfId="189"/>
    <cellStyle name="好_2015财金互动汇总（加人行、补成都） 2 3" xfId="190"/>
    <cellStyle name="差_汇总 2_四川省2017年省对市（州）税收返还和转移支付分地区预算（草案）--社保处" xfId="191"/>
    <cellStyle name="输入 2 2 2" xfId="192"/>
    <cellStyle name="20% - Accent5_2016年四川省省级一般公共预算支出执行情况表" xfId="193"/>
    <cellStyle name="20% - Accent6" xfId="194"/>
    <cellStyle name="差_2-义务教育经费保障机制改革" xfId="195"/>
    <cellStyle name="20% - Accent6 2" xfId="196"/>
    <cellStyle name="20% - Accent6_2016年四川省省级一般公共预算支出执行情况表" xfId="197"/>
    <cellStyle name="Accent3 2" xfId="198"/>
    <cellStyle name="好_省级文化发展专项资金" xfId="199"/>
    <cellStyle name="20% - 强调文字颜色 1 2" xfId="200"/>
    <cellStyle name="常规 2 3 2 3" xfId="201"/>
    <cellStyle name="Note" xfId="202"/>
    <cellStyle name="20% - 强调文字颜色 1 2 2" xfId="203"/>
    <cellStyle name="解释性文本 2 3" xfId="204"/>
    <cellStyle name="标题 5" xfId="205"/>
    <cellStyle name="20% - 强调文字颜色 1 2 2 2" xfId="206"/>
    <cellStyle name="Note 2" xfId="207"/>
    <cellStyle name="20% - 强调文字颜色 1 2 2 3" xfId="208"/>
    <cellStyle name="差_1-政策性保险财政补助资金" xfId="209"/>
    <cellStyle name="20% - 强调文字颜色 1 2 2_2017年省对市(州)税收返还和转移支付预算" xfId="210"/>
    <cellStyle name="标题 5 2_2017年省对市(州)税收返还和转移支付预算" xfId="211"/>
    <cellStyle name="好_促进扩大信贷增量 3_四川省2017年省对市（州）税收返还和转移支付分地区预算（草案）--社保处" xfId="212"/>
    <cellStyle name="40% - 强调文字颜色 2 2" xfId="213"/>
    <cellStyle name="20% - 强调文字颜色 1 2 3" xfId="214"/>
    <cellStyle name="常规_社保基金预算报人大建议表样" xfId="215"/>
    <cellStyle name="差_2015直接融资汇总表" xfId="216"/>
    <cellStyle name="20% - 强调文字颜色 1 2_四川省2017年省对市（州）税收返还和转移支付分地区预算（草案）--社保处" xfId="217"/>
    <cellStyle name="差_10-扶持民族地区教育发展" xfId="218"/>
    <cellStyle name="20% - 强调文字颜色 2 2" xfId="219"/>
    <cellStyle name="20% - 强调文字颜色 2 2 2" xfId="220"/>
    <cellStyle name="Input_2016年全省及省级财政收支执行及2017年预算草案表（20161206，预审自用稿）" xfId="221"/>
    <cellStyle name="20% - 强调文字颜色 2 2 2 2" xfId="222"/>
    <cellStyle name="差_3-创业担保贷款贴息及奖补" xfId="223"/>
    <cellStyle name="好_债券贴息计算器_四川省2017年省对市（州）税收返还和转移支付分地区预算（草案）--社保处" xfId="224"/>
    <cellStyle name="40% - Accent4 2" xfId="225"/>
    <cellStyle name="20% - 强调文字颜色 2 2 2 3" xfId="226"/>
    <cellStyle name="20% - 强调文字颜色 2 2 2_2017年省对市(州)税收返还和转移支付预算" xfId="227"/>
    <cellStyle name="20% - 强调文字颜色 2 2 3" xfId="228"/>
    <cellStyle name="20% - 强调文字颜色 2 2_四川省2017年省对市（州）税收返还和转移支付分地区预算（草案）--社保处" xfId="229"/>
    <cellStyle name="差_Sheet29_四川省2017年省对市（州）税收返还和转移支付分地区预算（草案）--社保处" xfId="230"/>
    <cellStyle name="20% - 强调文字颜色 3 2" xfId="231"/>
    <cellStyle name="好_2-59_四川省2017年省对市（州）税收返还和转移支付分地区预算（草案）--社保处" xfId="232"/>
    <cellStyle name="Heading 2" xfId="233"/>
    <cellStyle name="20% - 强调文字颜色 3 2 2" xfId="234"/>
    <cellStyle name="强调文字颜色 4 2 2 3" xfId="235"/>
    <cellStyle name="Heading 2 2" xfId="236"/>
    <cellStyle name="20% - 强调文字颜色 3 2 2 2" xfId="237"/>
    <cellStyle name="差_4-22" xfId="238"/>
    <cellStyle name="差_Sheet7" xfId="239"/>
    <cellStyle name="20% - 强调文字颜色 3 2 2_2017年省对市(州)税收返还和转移支付预算" xfId="240"/>
    <cellStyle name="好_Sheet26" xfId="241"/>
    <cellStyle name="20% - 强调文字颜色 3 2 3" xfId="242"/>
    <cellStyle name="20% - 强调文字颜色 3 2_四川省2017年省对市（州）税收返还和转移支付分地区预算（草案）--社保处" xfId="243"/>
    <cellStyle name="差_6" xfId="244"/>
    <cellStyle name="常规 3" xfId="245"/>
    <cellStyle name="20% - 强调文字颜色 4 2" xfId="246"/>
    <cellStyle name="差_2016年四川省省级一般公共预算支出执行情况表" xfId="247"/>
    <cellStyle name="20% - 强调文字颜色 4 2 2" xfId="248"/>
    <cellStyle name="好_Sheet22" xfId="249"/>
    <cellStyle name="40% - 强调文字颜色 5 2 2_2017年省对市(州)税收返还和转移支付预算" xfId="250"/>
    <cellStyle name="常规 3 2" xfId="251"/>
    <cellStyle name="好_2015直接融资汇总表 2 2_2017年省对市(州)税收返还和转移支付预算" xfId="252"/>
    <cellStyle name="20% - 强调文字颜色 4 2 2 2" xfId="253"/>
    <cellStyle name="20% - 强调文字颜色 4 2 2 3" xfId="254"/>
    <cellStyle name="标题 5 2" xfId="255"/>
    <cellStyle name="20% - 强调文字颜色 4 2 2_2017年省对市(州)税收返还和转移支付预算" xfId="256"/>
    <cellStyle name="常规 3 3" xfId="257"/>
    <cellStyle name="差_7-中等职业教育发展专项经费" xfId="258"/>
    <cellStyle name="20% - 强调文字颜色 4 2 3" xfId="259"/>
    <cellStyle name="好_Sheet18" xfId="260"/>
    <cellStyle name="40% - 强调文字颜色 4 2 3" xfId="261"/>
    <cellStyle name="20% - 强调文字颜色 4 2_四川省2017年省对市（州）税收返还和转移支付分地区预算（草案）--社保处" xfId="262"/>
    <cellStyle name="20% - 强调文字颜色 5 2" xfId="263"/>
    <cellStyle name="20% - 强调文字颜色 5 2 2" xfId="264"/>
    <cellStyle name="好_2017年省对市（州）税收返还和转移支付预算分地区情况表（华侨事务补助）(1)_四川省2017年省对市（州）税收返还和转移支付分地区预算（草案）--社保处" xfId="265"/>
    <cellStyle name="20% - 强调文字颜色 5 2 2 2" xfId="266"/>
    <cellStyle name="20% - 强调文字颜色 5 2 2 3" xfId="267"/>
    <cellStyle name="差_促进扩大信贷增量 2 2_2017年省对市(州)税收返还和转移支付预算" xfId="268"/>
    <cellStyle name="Accent5 2" xfId="269"/>
    <cellStyle name="常规 47" xfId="270"/>
    <cellStyle name="20% - 强调文字颜色 5 2 2_2017年省对市(州)税收返还和转移支付预算" xfId="271"/>
    <cellStyle name="强调文字颜色 5 2 2_2017年省对市(州)税收返还和转移支付预算" xfId="272"/>
    <cellStyle name="差_2-46_四川省2017年省对市（州）税收返还和转移支付分地区预算（草案）--社保处" xfId="273"/>
    <cellStyle name="20% - 强调文字颜色 5 2 3" xfId="274"/>
    <cellStyle name="好_5-中央财政统借统还外债项目资金" xfId="275"/>
    <cellStyle name="差_汇总 2" xfId="276"/>
    <cellStyle name="20% - 强调文字颜色 5 2_四川省2017年省对市（州）税收返还和转移支付分地区预算（草案）--社保处" xfId="277"/>
    <cellStyle name="差_2015直接融资汇总表 3_2017年省对市(州)税收返还和转移支付预算" xfId="278"/>
    <cellStyle name="20% - 强调文字颜色 6 2" xfId="279"/>
    <cellStyle name="输入 2 2 3" xfId="280"/>
    <cellStyle name="差_9 2017年省对市（州）税收返还和转移支付预算分地区情况表（全省工商行政管理专项经费）(1)" xfId="281"/>
    <cellStyle name="20% - 强调文字颜色 6 2 2" xfId="282"/>
    <cellStyle name="20% - 强调文字颜色 6 2 2 2" xfId="283"/>
    <cellStyle name="差_2-58" xfId="284"/>
    <cellStyle name="20% - 强调文字颜色 6 2 2 3" xfId="285"/>
    <cellStyle name="差_2-59" xfId="286"/>
    <cellStyle name="差 2 2 2" xfId="287"/>
    <cellStyle name="20% - 强调文字颜色 6 2 2_2017年省对市(州)税收返还和转移支付预算" xfId="288"/>
    <cellStyle name="差_汇总_1 2 2_2017年省对市(州)税收返还和转移支付预算" xfId="289"/>
    <cellStyle name="20% - 强调文字颜色 6 2 3" xfId="290"/>
    <cellStyle name="标题 4 2 2 3" xfId="291"/>
    <cellStyle name="20% - 强调文字颜色 6 2_四川省2017年省对市（州）税收返还和转移支付分地区预算（草案）--社保处" xfId="292"/>
    <cellStyle name="千位分隔 3 2 3" xfId="293"/>
    <cellStyle name="40% - Accent1" xfId="294"/>
    <cellStyle name="输入 2 2_2017年省对市(州)税收返还和转移支付预算" xfId="295"/>
    <cellStyle name="标题 3 2 2 3" xfId="296"/>
    <cellStyle name="40% - Accent1 2" xfId="297"/>
    <cellStyle name="40% - Accent2" xfId="298"/>
    <cellStyle name="差_5-中央财政统借统还外债项目资金" xfId="299"/>
    <cellStyle name="40% - Accent2 2" xfId="300"/>
    <cellStyle name="40% - Accent3" xfId="301"/>
    <cellStyle name="40% - Accent3 2" xfId="302"/>
    <cellStyle name="差_汇总_1 2_2017年省对市(州)税收返还和转移支付预算" xfId="303"/>
    <cellStyle name="标题 3 2 2" xfId="304"/>
    <cellStyle name="40% - Accent3_2016年四川省省级一般公共预算支出执行情况表" xfId="305"/>
    <cellStyle name="40% - Accent4" xfId="306"/>
    <cellStyle name="差_2017年省对市(州)税收返还和转移支付预算" xfId="307"/>
    <cellStyle name="好_Sheet2" xfId="308"/>
    <cellStyle name="40% - Accent4_2016年四川省省级一般公共预算支出执行情况表" xfId="309"/>
    <cellStyle name="40% - Accent5" xfId="310"/>
    <cellStyle name="警告文本 2" xfId="311"/>
    <cellStyle name="差_7 2017年省对市（州）税收返还和转移支付预算分地区情况表（省级旅游发展资金）(1)" xfId="312"/>
    <cellStyle name="40% - Accent5 2" xfId="313"/>
    <cellStyle name="警告文本 2 2" xfId="314"/>
    <cellStyle name="差_27 妇女儿童事业发展专项资金" xfId="315"/>
    <cellStyle name="40% - Accent5_2016年四川省省级一般公共预算支出执行情况表" xfId="316"/>
    <cellStyle name="40% - Accent6" xfId="317"/>
    <cellStyle name="好_Sheet33_四川省2017年省对市（州）税收返还和转移支付分地区预算（草案）--社保处" xfId="318"/>
    <cellStyle name="ColLevel_7" xfId="319"/>
    <cellStyle name="40% - Accent6 2" xfId="320"/>
    <cellStyle name="差_汇总_2017年省对市(州)税收返还和转移支付预算" xfId="321"/>
    <cellStyle name="常规 7 2" xfId="322"/>
    <cellStyle name="标题 5 2 3" xfId="323"/>
    <cellStyle name="40% - Accent6_2016年四川省省级一般公共预算支出执行情况表" xfId="324"/>
    <cellStyle name="40% - 强调文字颜色 1 2" xfId="325"/>
    <cellStyle name="40% - 强调文字颜色 1 2 2" xfId="326"/>
    <cellStyle name="40% - 强调文字颜色 6 2 2 3" xfId="327"/>
    <cellStyle name="40% - 强调文字颜色 1 2 2 2" xfId="328"/>
    <cellStyle name="40% - 强调文字颜色 1 2 2 3" xfId="329"/>
    <cellStyle name="常规 25 2" xfId="330"/>
    <cellStyle name="常规 30 2" xfId="331"/>
    <cellStyle name="差_2017年省对市（州）税收返还和转移支付预算分地区情况表（华侨事务补助）(1)_四川省2017年省对市（州）税收返还和转移支付分地区预算（草案）--社保处" xfId="332"/>
    <cellStyle name="40% - 强调文字颜色 1 2 2_2017年省对市(州)税收返还和转移支付预算" xfId="333"/>
    <cellStyle name="40% - 强调文字颜色 1 2 3" xfId="334"/>
    <cellStyle name="差_Sheet18" xfId="335"/>
    <cellStyle name="40% - 强调文字颜色 1 2_四川省2017年省对市（州）税收返还和转移支付分地区预算（草案）--社保处" xfId="336"/>
    <cellStyle name="40% - 强调文字颜色 2 2 2" xfId="337"/>
    <cellStyle name="差_4-29" xfId="338"/>
    <cellStyle name="差_Sheet26_四川省2017年省对市（州）税收返还和转移支付分地区预算（草案）--社保处" xfId="339"/>
    <cellStyle name="40% - 强调文字颜色 2 2 2 2" xfId="340"/>
    <cellStyle name="差_4-5" xfId="341"/>
    <cellStyle name="60% - 强调文字颜色 5 2" xfId="342"/>
    <cellStyle name="40% - 强调文字颜色 2 2 2 3" xfId="343"/>
    <cellStyle name="40% - 强调文字颜色 2 2 2_2017年省对市(州)税收返还和转移支付预算" xfId="344"/>
    <cellStyle name="常规 11" xfId="345"/>
    <cellStyle name="好_四川省2017年省对市（州）税收返还和转移支付分地区预算（草案）--社保处" xfId="346"/>
    <cellStyle name="40% - 强调文字颜色 2 2 3" xfId="347"/>
    <cellStyle name="40% - 强调文字颜色 2 2_四川省2017年省对市（州）税收返还和转移支付分地区预算（草案）--社保处" xfId="348"/>
    <cellStyle name="好_21 禁毒补助经费" xfId="349"/>
    <cellStyle name="警告文本 2 3" xfId="350"/>
    <cellStyle name="40% - 强调文字颜色 3 2" xfId="351"/>
    <cellStyle name="常规 26 2 2" xfId="352"/>
    <cellStyle name="好_少数民族文化事业发展专项资金" xfId="353"/>
    <cellStyle name="40% - 强调文字颜色 3 2 2" xfId="354"/>
    <cellStyle name="常规 26 2 2 2" xfId="355"/>
    <cellStyle name="40% - 强调文字颜色 3 2 2 2" xfId="356"/>
    <cellStyle name="40% - 强调文字颜色 3 2 2 3" xfId="357"/>
    <cellStyle name="40% - 强调文字颜色 3 2 2_2017年省对市(州)税收返还和转移支付预算" xfId="358"/>
    <cellStyle name="40% - 强调文字颜色 3 2 3" xfId="359"/>
    <cellStyle name="常规_国有资本经营预算表样 2 2" xfId="360"/>
    <cellStyle name="汇总 2 3" xfId="361"/>
    <cellStyle name="检查单元格 2" xfId="362"/>
    <cellStyle name="Linked Cell" xfId="363"/>
    <cellStyle name="40% - 强调文字颜色 4 2 2" xfId="364"/>
    <cellStyle name="检查单元格 2 2" xfId="365"/>
    <cellStyle name="Linked Cell 2" xfId="366"/>
    <cellStyle name="40% - 强调文字颜色 4 2 2 2" xfId="367"/>
    <cellStyle name="40% - 强调文字颜色 4 2 2 3" xfId="368"/>
    <cellStyle name="40% - 强调文字颜色 4 2 2_2017年省对市(州)税收返还和转移支付预算" xfId="369"/>
    <cellStyle name="标题 5 2 2" xfId="370"/>
    <cellStyle name="Total 2" xfId="371"/>
    <cellStyle name="40% - 强调文字颜色 4 2_四川省2017年省对市（州）税收返还和转移支付分地区预算（草案）--社保处" xfId="372"/>
    <cellStyle name="40% - 强调文字颜色 5 2" xfId="373"/>
    <cellStyle name="好 2 3" xfId="374"/>
    <cellStyle name="好_2015直接融资汇总表 2" xfId="375"/>
    <cellStyle name="40% - 强调文字颜色 5 2 2" xfId="376"/>
    <cellStyle name="好_2015直接融资汇总表 2 2" xfId="377"/>
    <cellStyle name="差_汇总 2 2_四川省2017年省对市（州）税收返还和转移支付分地区预算（草案）--社保处" xfId="378"/>
    <cellStyle name="Check Cell" xfId="379"/>
    <cellStyle name="常规 15" xfId="380"/>
    <cellStyle name="常规 20" xfId="381"/>
    <cellStyle name="40% - 强调文字颜色 5 2 2 2" xfId="382"/>
    <cellStyle name="40% - 强调文字颜色 5 2 2 3" xfId="383"/>
    <cellStyle name="40% - 强调文字颜色 5 2 3" xfId="384"/>
    <cellStyle name="好_2015直接融资汇总表 2 3" xfId="385"/>
    <cellStyle name="千分位_97-917" xfId="386"/>
    <cellStyle name="百分比 2 3 2" xfId="387"/>
    <cellStyle name="40% - 强调文字颜色 5 2_四川省2017年省对市（州）税收返还和转移支付分地区预算（草案）--社保处" xfId="388"/>
    <cellStyle name="40% - 强调文字颜色 6 2 2 2" xfId="389"/>
    <cellStyle name="60% - Accent6 2" xfId="390"/>
    <cellStyle name="40% - 强调文字颜色 6 2 2_2017年省对市(州)税收返还和转移支付预算" xfId="391"/>
    <cellStyle name="好_4-12" xfId="392"/>
    <cellStyle name="40% - 强调文字颜色 6 2_四川省2017年省对市（州）税收返还和转移支付分地区预算（草案）--社保处" xfId="393"/>
    <cellStyle name="60% - Accent1" xfId="394"/>
    <cellStyle name="差_省级体育专项资金" xfId="395"/>
    <cellStyle name="60% - Accent1 2" xfId="396"/>
    <cellStyle name="好_地方纪检监察机关办案补助专项资金" xfId="397"/>
    <cellStyle name="差_促进扩大信贷增量 3_2017年省对市(州)税收返还和转移支付预算" xfId="398"/>
    <cellStyle name="60% - Accent2" xfId="399"/>
    <cellStyle name="Title 2" xfId="400"/>
    <cellStyle name="60% - Accent2 2" xfId="401"/>
    <cellStyle name="好 2 2_2017年省对市(州)税收返还和转移支付预算" xfId="402"/>
    <cellStyle name="60% - Accent3" xfId="403"/>
    <cellStyle name="Total_2016年全省及省级财政收支执行及2017年预算草案表（20161206，预审自用稿）" xfId="404"/>
    <cellStyle name="差_28 基层干训机构建设补助专项资金" xfId="405"/>
    <cellStyle name="常规 4 2_123" xfId="406"/>
    <cellStyle name="常规 2 3 2" xfId="407"/>
    <cellStyle name="Bad" xfId="408"/>
    <cellStyle name="60% - Accent3 2" xfId="409"/>
    <cellStyle name="60% - Accent4" xfId="410"/>
    <cellStyle name="差_2-50_四川省2017年省对市（州）税收返还和转移支付分地区预算（草案）--社保处" xfId="411"/>
    <cellStyle name="差_2-45_四川省2017年省对市（州）税收返还和转移支付分地区预算（草案）--社保处" xfId="412"/>
    <cellStyle name="60% - Accent4 2" xfId="413"/>
    <cellStyle name="强调文字颜色 4 2" xfId="414"/>
    <cellStyle name="60% - Accent5" xfId="415"/>
    <cellStyle name="强调文字颜色 4 2 2" xfId="416"/>
    <cellStyle name="60% - Accent5 2" xfId="417"/>
    <cellStyle name="60% - 强调文字颜色 1 2 2 3" xfId="418"/>
    <cellStyle name="常规 2 6" xfId="419"/>
    <cellStyle name="常规 5 2_2017年省对市(州)税收返还和转移支付预算" xfId="420"/>
    <cellStyle name="60% - 强调文字颜色 2 2 2_2017年省对市(州)税收返还和转移支付预算" xfId="421"/>
    <cellStyle name="60% - Accent6" xfId="422"/>
    <cellStyle name="Heading 4" xfId="423"/>
    <cellStyle name="常规 7_四川省2017年省对市（州）税收返还和转移支付分地区预算（草案）--社保处" xfId="424"/>
    <cellStyle name="60% - 强调文字颜色 1 2" xfId="425"/>
    <cellStyle name="Heading 4 2" xfId="426"/>
    <cellStyle name="好_省级文物保护专项资金" xfId="427"/>
    <cellStyle name="60% - 强调文字颜色 1 2 2" xfId="428"/>
    <cellStyle name="60% - 强调文字颜色 1 2 2 2" xfId="429"/>
    <cellStyle name="好_Sheet15_四川省2017年省对市（州）税收返还和转移支付分地区预算（草案）--社保处" xfId="430"/>
    <cellStyle name="好_Sheet20_四川省2017年省对市（州）税收返还和转移支付分地区预算（草案）--社保处" xfId="431"/>
    <cellStyle name="差_2" xfId="432"/>
    <cellStyle name="60% - 强调文字颜色 1 2 3" xfId="433"/>
    <cellStyle name="60% - 强调文字颜色 1 2_四川省2017年省对市（州）税收返还和转移支付分地区预算（草案）--社保处" xfId="434"/>
    <cellStyle name="差_1 2017年省对市（州）税收返还和转移支付预算分地区情况表（华侨事务补助）(1)" xfId="435"/>
    <cellStyle name="常规 5" xfId="436"/>
    <cellStyle name="60% - 强调文字颜色 2 2" xfId="437"/>
    <cellStyle name="常规 5 3" xfId="438"/>
    <cellStyle name="60% - 强调文字颜色 2 2 3" xfId="439"/>
    <cellStyle name="差_促进扩大信贷增量 2" xfId="440"/>
    <cellStyle name="60% - 强调文字颜色 2 2_四川省2017年省对市（州）税收返还和转移支付分地区预算（草案）--社保处" xfId="441"/>
    <cellStyle name="60% - 强调文字颜色 3 2" xfId="442"/>
    <cellStyle name="60% - 强调文字颜色 3 2 2 3" xfId="443"/>
    <cellStyle name="标题 4 2" xfId="444"/>
    <cellStyle name="千位分隔 3" xfId="445"/>
    <cellStyle name="60% - 强调文字颜色 3 2 2_2017年省对市(州)税收返还和转移支付预算" xfId="446"/>
    <cellStyle name="解释性文本 2 2 2" xfId="447"/>
    <cellStyle name="注释 2 2_四川省2017年省对市（州）税收返还和转移支付分地区预算（草案）--社保处" xfId="448"/>
    <cellStyle name="差_促进扩大信贷增量 2_2017年省对市(州)税收返还和转移支付预算" xfId="449"/>
    <cellStyle name="60% - 强调文字颜色 4 2" xfId="450"/>
    <cellStyle name="Neutral" xfId="451"/>
    <cellStyle name="差_促进扩大信贷增量 4" xfId="452"/>
    <cellStyle name="差_4-20" xfId="453"/>
    <cellStyle name="差_4-15" xfId="454"/>
    <cellStyle name="标题 1 2 2" xfId="455"/>
    <cellStyle name="60% - 强调文字颜色 4 2 2 3" xfId="456"/>
    <cellStyle name="差_1-12" xfId="457"/>
    <cellStyle name="60% - 强调文字颜色 4 2 2_2017年省对市(州)税收返还和转移支付预算" xfId="458"/>
    <cellStyle name="60% - 强调文字颜色 4 2_四川省2017年省对市（州）税收返还和转移支付分地区预算（草案）--社保处" xfId="459"/>
    <cellStyle name="差_12 2017年省对市（州）税收返还和转移支付预算分地区情况表（民族地区春节慰问经费）(1)" xfId="460"/>
    <cellStyle name="好_2017年省对市(州)税收返还和转移支付预算" xfId="461"/>
    <cellStyle name="60% - 强调文字颜色 5 2 2" xfId="462"/>
    <cellStyle name="常规 2 5 3" xfId="463"/>
    <cellStyle name="60% - 强调文字颜色 5 2 2_2017年省对市(州)税收返还和转移支付预算" xfId="464"/>
    <cellStyle name="差 2 2_2017年省对市(州)税收返还和转移支付预算" xfId="465"/>
    <cellStyle name="60% - 强调文字颜色 5 2 3" xfId="466"/>
    <cellStyle name="60% - 强调文字颜色 5 2_四川省2017年省对市（州）税收返还和转移支付分地区预算（草案）--社保处" xfId="467"/>
    <cellStyle name="差_2015直接融资汇总表 2 2" xfId="468"/>
    <cellStyle name="60% - 强调文字颜色 6 2" xfId="469"/>
    <cellStyle name="60% - 强调文字颜色 6 2 2" xfId="470"/>
    <cellStyle name="60% - 强调文字颜色 6 2 2 2" xfId="471"/>
    <cellStyle name="差_20 国防动员专项经费" xfId="472"/>
    <cellStyle name="常规 10 4 3 2" xfId="473"/>
    <cellStyle name="60% - 强调文字颜色 6 2 2 3" xfId="474"/>
    <cellStyle name="差_2015财金互动汇总（加人行、补成都） 2" xfId="475"/>
    <cellStyle name="常规_200704(第一稿）" xfId="476"/>
    <cellStyle name="注释 2 2 2" xfId="477"/>
    <cellStyle name="好_1 2017年省对市（州）税收返还和转移支付预算分地区情况表（华侨事务补助）(1)" xfId="478"/>
    <cellStyle name="60% - 强调文字颜色 6 2 2_2017年省对市(州)税收返还和转移支付预算" xfId="479"/>
    <cellStyle name="常规 6 2 2 2" xfId="480"/>
    <cellStyle name="差_1-学前教育发展专项资金" xfId="481"/>
    <cellStyle name="60% - 强调文字颜色 6 2 3" xfId="482"/>
    <cellStyle name="60% - 强调文字颜色 6 2_四川省2017年省对市（州）税收返还和转移支付分地区预算（草案）--社保处" xfId="483"/>
    <cellStyle name="差_2-60_四川省2017年省对市（州）税收返还和转移支付分地区预算（草案）--社保处" xfId="484"/>
    <cellStyle name="差_2-55_四川省2017年省对市（州）税收返还和转移支付分地区预算（草案）--社保处" xfId="485"/>
    <cellStyle name="常规 3_15-省级防震减灾分情况" xfId="486"/>
    <cellStyle name="常规 9 2" xfId="487"/>
    <cellStyle name="Accent1" xfId="488"/>
    <cellStyle name="差_Sheet16" xfId="489"/>
    <cellStyle name="好_2-46" xfId="490"/>
    <cellStyle name="Accent1 2" xfId="491"/>
    <cellStyle name="Accent2" xfId="492"/>
    <cellStyle name="Accent2 2" xfId="493"/>
    <cellStyle name="Accent3" xfId="494"/>
    <cellStyle name="Accent4" xfId="495"/>
    <cellStyle name="差_Sheet32_四川省2017年省对市（州）税收返还和转移支付分地区预算（草案）--社保处" xfId="496"/>
    <cellStyle name="差_Sheet27_四川省2017年省对市（州）税收返还和转移支付分地区预算（草案）--社保处" xfId="497"/>
    <cellStyle name="好_2-62_四川省2017年省对市（州）税收返还和转移支付分地区预算（草案）--社保处" xfId="498"/>
    <cellStyle name="Accent4 2" xfId="499"/>
    <cellStyle name="差_4-11" xfId="500"/>
    <cellStyle name="Accent6" xfId="501"/>
    <cellStyle name="差_促进扩大信贷增量 2_四川省2017年省对市（州）税收返还和转移支付分地区预算（草案）--社保处" xfId="502"/>
    <cellStyle name="Accent5" xfId="503"/>
    <cellStyle name="差_5 2017年省对市（州）税收返还和转移支付预算分地区情况表（全国重点寺观教堂维修经费业生中央财政补助资金）(1)" xfId="504"/>
    <cellStyle name="好_文化产业发展专项资金" xfId="505"/>
    <cellStyle name="常规 2 3 2 2" xfId="506"/>
    <cellStyle name="Bad 2" xfId="507"/>
    <cellStyle name="常规 11 3" xfId="508"/>
    <cellStyle name="强调文字颜色 1 2_四川省2017年省对市（州）税收返还和转移支付分地区预算（草案）--社保处" xfId="509"/>
    <cellStyle name="Calculation" xfId="510"/>
    <cellStyle name="好_汇总_2017年省对市(州)税收返还和转移支付预算" xfId="511"/>
    <cellStyle name="no dec" xfId="512"/>
    <cellStyle name="Calculation 2" xfId="513"/>
    <cellStyle name="Check Cell 2" xfId="514"/>
    <cellStyle name="常规 15 2" xfId="515"/>
    <cellStyle name="常规 20 2" xfId="516"/>
    <cellStyle name="Check Cell_2016年全省及省级财政收支执行及2017年预算草案表（20161206，预审自用稿）" xfId="517"/>
    <cellStyle name="强调文字颜色 1 2 2" xfId="518"/>
    <cellStyle name="差_2-58_四川省2017年省对市（州）税收返还和转移支付分地区预算（草案）--社保处" xfId="519"/>
    <cellStyle name="Explanatory Text 2" xfId="520"/>
    <cellStyle name="Good" xfId="521"/>
    <cellStyle name="常规 10" xfId="522"/>
    <cellStyle name="Good 2" xfId="523"/>
    <cellStyle name="常规 10 2" xfId="524"/>
    <cellStyle name="差_19 征兵经费" xfId="525"/>
    <cellStyle name="常规 3 2 4" xfId="526"/>
    <cellStyle name="Heading 1" xfId="527"/>
    <cellStyle name="Heading 1 2" xfId="528"/>
    <cellStyle name="差_汇总_1 3" xfId="529"/>
    <cellStyle name="Heading 1_2016年全省及省级财政收支执行及2017年预算草案表（20161206，预审自用稿）" xfId="530"/>
    <cellStyle name="差_24 维稳经费" xfId="531"/>
    <cellStyle name="标题 1 2 2 3" xfId="532"/>
    <cellStyle name="好_1-学前教育发展专项资金" xfId="533"/>
    <cellStyle name="Heading 2_2016年全省及省级财政收支执行及2017年预算草案表（20161206，预审自用稿）" xfId="534"/>
    <cellStyle name="Heading 3_2016年全省及省级财政收支执行及2017年预算草案表（20161206，预审自用稿）" xfId="535"/>
    <cellStyle name="Normal_APR" xfId="536"/>
    <cellStyle name="百分比 3" xfId="537"/>
    <cellStyle name="Output" xfId="538"/>
    <cellStyle name="差_地方纪检监察机关办案补助专项资金_四川省2017年省对市（州）税收返还和转移支付分地区预算（草案）--社保处" xfId="539"/>
    <cellStyle name="Output 2" xfId="540"/>
    <cellStyle name="Output_2016年全省及省级财政收支执行及2017年预算草案表（20161206，预审自用稿）" xfId="541"/>
    <cellStyle name="Title" xfId="542"/>
    <cellStyle name="Total" xfId="543"/>
    <cellStyle name="Warning Text" xfId="544"/>
    <cellStyle name="差_%84表2：2016-2018年省级部门三年滚动规划报表" xfId="545"/>
    <cellStyle name="Warning Text 2" xfId="546"/>
    <cellStyle name="百分比 2" xfId="547"/>
    <cellStyle name="百分比 2 2" xfId="548"/>
    <cellStyle name="差_促进扩大信贷增量 2 2_四川省2017年省对市（州）税收返还和转移支付分地区预算（草案）--社保处" xfId="549"/>
    <cellStyle name="百分比 2 3" xfId="550"/>
    <cellStyle name="百分比 2 3 3" xfId="551"/>
    <cellStyle name="百分比 2 4" xfId="552"/>
    <cellStyle name="百分比 2 5" xfId="553"/>
    <cellStyle name="标题 3 2 2_2017年省对市(州)税收返还和转移支付预算" xfId="554"/>
    <cellStyle name="好_4-23" xfId="555"/>
    <cellStyle name="标题 1 2" xfId="556"/>
    <cellStyle name="标题 1 2 2 2" xfId="557"/>
    <cellStyle name="常规 47 4 2" xfId="558"/>
    <cellStyle name="标题 1 2 2_2017年省对市(州)税收返还和转移支付预算" xfId="559"/>
    <cellStyle name="差_4-21" xfId="560"/>
    <cellStyle name="标题 1 2 3" xfId="561"/>
    <cellStyle name="标题 2 2" xfId="562"/>
    <cellStyle name="好_24 维稳经费" xfId="563"/>
    <cellStyle name="标题 2 2 2" xfId="564"/>
    <cellStyle name="标题 2 2 2 2" xfId="565"/>
    <cellStyle name="标题 2 2 2 3" xfId="566"/>
    <cellStyle name="标题 2 2 2_2017年省对市(州)税收返还和转移支付预算" xfId="567"/>
    <cellStyle name="标题 2 2 3" xfId="568"/>
    <cellStyle name="检查单元格 2_四川省2017年省对市（州）税收返还和转移支付分地区预算（草案）--社保处" xfId="569"/>
    <cellStyle name="标题 3 2" xfId="570"/>
    <cellStyle name="常规 7 2 3" xfId="571"/>
    <cellStyle name="差_2-65_四川省2017年省对市（州）税收返还和转移支付分地区预算（草案）--社保处" xfId="572"/>
    <cellStyle name="常规 17 4" xfId="573"/>
    <cellStyle name="好_2 政法转移支付" xfId="574"/>
    <cellStyle name="好_4-29" xfId="575"/>
    <cellStyle name="常规 2 5_2017年省对市(州)税收返还和转移支付预算" xfId="576"/>
    <cellStyle name="标题 3 2 2 2" xfId="577"/>
    <cellStyle name="标题 3 2 3" xfId="578"/>
    <cellStyle name="标题 4 2 2 2" xfId="579"/>
    <cellStyle name="千位分隔 3 2 2" xfId="580"/>
    <cellStyle name="常规 11 2" xfId="581"/>
    <cellStyle name="标题 4 2 2_2017年省对市(州)税收返还和转移支付预算" xfId="582"/>
    <cellStyle name="标题 4 2 3" xfId="583"/>
    <cellStyle name="千位分隔 3 3" xfId="584"/>
    <cellStyle name="差_科技口6-30-35" xfId="585"/>
    <cellStyle name="常规 47 2 2" xfId="586"/>
    <cellStyle name="标题 5 3" xfId="587"/>
    <cellStyle name="差 2" xfId="588"/>
    <cellStyle name="差 2 2" xfId="589"/>
    <cellStyle name="差_Sheet20_四川省2017年省对市（州）税收返还和转移支付分地区预算（草案）--社保处" xfId="590"/>
    <cellStyle name="差_Sheet15_四川省2017年省对市（州）税收返还和转移支付分地区预算（草案）--社保处" xfId="591"/>
    <cellStyle name="好_2-45_四川省2017年省对市（州）税收返还和转移支付分地区预算（草案）--社保处" xfId="592"/>
    <cellStyle name="好_2-50_四川省2017年省对市（州）税收返还和转移支付分地区预算（草案）--社保处" xfId="593"/>
    <cellStyle name="计算 2 2_2017年省对市(州)税收返还和转移支付预算" xfId="594"/>
    <cellStyle name="未定义" xfId="595"/>
    <cellStyle name="差_10 2017年省对市（州）税收返还和转移支付预算分地区情况表（寺观教堂维修补助资金）(1)" xfId="596"/>
    <cellStyle name="差 2 2 3" xfId="597"/>
    <cellStyle name="差 2 3" xfId="598"/>
    <cellStyle name="差_2015财金互动汇总（加人行、补成都）_2017年省对市(州)税收返还和转移支付预算" xfId="599"/>
    <cellStyle name="好_18 2017年省对市（州）税收返还和转移支付预算分地区情况表（全省法院系统业务经费）(1)" xfId="600"/>
    <cellStyle name="差_2015直接融资汇总表 4" xfId="601"/>
    <cellStyle name="差 2_四川省2017年省对市（州）税收返还和转移支付分地区预算（草案）--社保处" xfId="602"/>
    <cellStyle name="好_Sheet33" xfId="603"/>
    <cellStyle name="差_11 2017年省对市（州）税收返还和转移支付预算分地区情况表（基层行政单位救灾专项资金）(1)" xfId="604"/>
    <cellStyle name="差_1-12_四川省2017年省对市（州）税收返还和转移支付分地区预算（草案）--社保处" xfId="605"/>
    <cellStyle name="链接单元格 2 2" xfId="606"/>
    <cellStyle name="好_8 2017年省对市（州）税收返还和转移支付预算分地区情况表（民族事业发展资金）(1)" xfId="607"/>
    <cellStyle name="差_国家级非物质文化遗产保护专项资金" xfId="608"/>
    <cellStyle name="差_123" xfId="609"/>
    <cellStyle name="差_13 2017年省对市（州）税收返还和转移支付预算分地区情况表（审计能力提升专项经费）(1)" xfId="610"/>
    <cellStyle name="常规 6 2_2017年省对市(州)税收返还和转移支付预算" xfId="611"/>
    <cellStyle name="差_14 2017年省对市（州）税收返还和转移支付预算分地区情况表（支持基层政权建设补助资金）(1)" xfId="612"/>
    <cellStyle name="差_15-省级防震减灾分情况" xfId="613"/>
    <cellStyle name="好_11 2017年省对市（州）税收返还和转移支付预算分地区情况表（基层行政单位救灾专项资金）(1)" xfId="614"/>
    <cellStyle name="差_26 地方纪检监察机关办案补助专项资金" xfId="615"/>
    <cellStyle name="强调文字颜色 6 2_四川省2017年省对市（州）税收返还和转移支付分地区预算（草案）--社保处" xfId="616"/>
    <cellStyle name="差_18 2017年省对市（州）税收返还和转移支付预算分地区情况表（全省法院系统业务经费）(1)" xfId="617"/>
    <cellStyle name="差_2 政法转移支付" xfId="618"/>
    <cellStyle name="差_2015财金互动汇总（加人行、补成都）" xfId="619"/>
    <cellStyle name="差_2015财金互动汇总（加人行、补成都） 2 2" xfId="620"/>
    <cellStyle name="差_2-65" xfId="621"/>
    <cellStyle name="差_2015财金互动汇总（加人行、补成都） 2 2_2017年省对市(州)税收返还和转移支付预算" xfId="622"/>
    <cellStyle name="差_2015财金互动汇总（加人行、补成都） 2 3" xfId="623"/>
    <cellStyle name="差_2015财金互动汇总（加人行、补成都） 2_2017年省对市(州)税收返还和转移支付预算" xfId="624"/>
    <cellStyle name="差_省级科技计划项目专项资金" xfId="625"/>
    <cellStyle name="常规 10 4" xfId="626"/>
    <cellStyle name="差_2015财金互动汇总（加人行、补成都） 3" xfId="627"/>
    <cellStyle name="差_2015财金互动汇总（加人行、补成都） 3_2017年省对市(州)税收返还和转移支付预算" xfId="628"/>
    <cellStyle name="差_2015财金互动汇总（加人行、补成都） 4" xfId="629"/>
    <cellStyle name="差_2015直接融资汇总表 2 3" xfId="630"/>
    <cellStyle name="好_23 铁路护路专项经费" xfId="631"/>
    <cellStyle name="差_汇总_1 2 3" xfId="632"/>
    <cellStyle name="差_2015直接融资汇总表 2_2017年省对市(州)税收返还和转移支付预算" xfId="633"/>
    <cellStyle name="汇总 2 2 2" xfId="634"/>
    <cellStyle name="常规_社保基金预算报人大建议表样 3" xfId="635"/>
    <cellStyle name="差_2015直接融资汇总表 3" xfId="636"/>
    <cellStyle name="好_国家级非物质文化遗产保护专项资金" xfId="637"/>
    <cellStyle name="差_国家文物保护专项资金" xfId="638"/>
    <cellStyle name="差_2015直接融资汇总表_2017年省对市(州)税收返还和转移支付预算" xfId="639"/>
    <cellStyle name="差_2017年省对市（州）税收返还和转移支付预算分地区情况表（华侨事务补助）(1)" xfId="640"/>
    <cellStyle name="差_21 禁毒补助经费" xfId="641"/>
    <cellStyle name="差_22 2017年省对市（州）税收返还和转移支付预算分地区情况表（交警业务经费）(1)" xfId="642"/>
    <cellStyle name="差_23 铁路护路专项经费" xfId="643"/>
    <cellStyle name="常规 9" xfId="644"/>
    <cellStyle name="样式 1 2" xfId="645"/>
    <cellStyle name="差_2-50" xfId="646"/>
    <cellStyle name="差_2-45" xfId="647"/>
    <cellStyle name="常规_2015年全省及省级财政收支执行及2016年预算草案表（20160120）企业处修改" xfId="648"/>
    <cellStyle name="差_2-46" xfId="649"/>
    <cellStyle name="差_2-52" xfId="650"/>
    <cellStyle name="常规 10 2 2 2" xfId="651"/>
    <cellStyle name="差_2-52_四川省2017年省对市（州）税收返还和转移支付分地区预算（草案）--社保处" xfId="652"/>
    <cellStyle name="好_%84表2：2016-2018年省级部门三年滚动规划报表" xfId="653"/>
    <cellStyle name="差_2-60" xfId="654"/>
    <cellStyle name="差_2-55" xfId="655"/>
    <cellStyle name="差_2-59_四川省2017年省对市（州）税收返还和转移支付分地区预算（草案）--社保处" xfId="656"/>
    <cellStyle name="差_2-62" xfId="657"/>
    <cellStyle name="差_2-67" xfId="658"/>
    <cellStyle name="好_1-12" xfId="659"/>
    <cellStyle name="差_Sheet26" xfId="660"/>
    <cellStyle name="差_2-67_四川省2017年省对市（州）税收返还和转移支付分地区预算（草案）--社保处" xfId="661"/>
    <cellStyle name="好_1-12_四川省2017年省对市（州）税收返还和转移支付分地区预算（草案）--社保处" xfId="662"/>
    <cellStyle name="差_汇总_1 2" xfId="663"/>
    <cellStyle name="差_2-财金互动" xfId="664"/>
    <cellStyle name="差_3 2017年省对市（州）税收返还和转移支付预算分地区情况表（到村任职）" xfId="665"/>
    <cellStyle name="差_3-义务教育均衡发展专项" xfId="666"/>
    <cellStyle name="差_4" xfId="667"/>
    <cellStyle name="差_4-12" xfId="668"/>
    <cellStyle name="差_地方纪检监察机关办案补助专项资金" xfId="669"/>
    <cellStyle name="差_4-8" xfId="670"/>
    <cellStyle name="差_4-9" xfId="671"/>
    <cellStyle name="差_4-农村义教“营养改善计划”" xfId="672"/>
    <cellStyle name="差_6-扶持民办教育专项" xfId="673"/>
    <cellStyle name="差_6-省级财政政府与社会资本合作项目综合补助资金" xfId="674"/>
    <cellStyle name="差_促进扩大信贷增量 3_四川省2017年省对市（州）税收返还和转移支付分地区预算（草案）--社保处" xfId="675"/>
    <cellStyle name="差_7-普惠金融政府和社会资本合作以奖代补资金" xfId="676"/>
    <cellStyle name="差_Sheet20" xfId="677"/>
    <cellStyle name="差_Sheet15" xfId="678"/>
    <cellStyle name="好_2-45" xfId="679"/>
    <cellStyle name="好_2-50" xfId="680"/>
    <cellStyle name="差_Sheet18_四川省2017年省对市（州）税收返还和转移支付分地区预算（草案）--社保处" xfId="681"/>
    <cellStyle name="差_Sheet19_四川省2017年省对市（州）税收返还和转移支付分地区预算（草案）--社保处" xfId="682"/>
    <cellStyle name="差_促进扩大信贷增量 2 3" xfId="683"/>
    <cellStyle name="差_Sheet2" xfId="684"/>
    <cellStyle name="差_Sheet22" xfId="685"/>
    <cellStyle name="好_2-52" xfId="686"/>
    <cellStyle name="差_Sheet22_四川省2017年省对市（州）税收返还和转移支付分地区预算（草案）--社保处" xfId="687"/>
    <cellStyle name="好_2-52_四川省2017年省对市（州）税收返还和转移支付分地区预算（草案）--社保处" xfId="688"/>
    <cellStyle name="常规 10 2 4" xfId="689"/>
    <cellStyle name="好_Sheet29_四川省2017年省对市（州）税收返还和转移支付分地区预算（草案）--社保处" xfId="690"/>
    <cellStyle name="差_Sheet25" xfId="691"/>
    <cellStyle name="好_2-55" xfId="692"/>
    <cellStyle name="好_2-60" xfId="693"/>
    <cellStyle name="千位分隔 4" xfId="694"/>
    <cellStyle name="差_Sheet25_四川省2017年省对市（州）税收返还和转移支付分地区预算（草案）--社保处" xfId="695"/>
    <cellStyle name="好_2-55_四川省2017年省对市（州）税收返还和转移支付分地区预算（草案）--社保处" xfId="696"/>
    <cellStyle name="好_2-60_四川省2017年省对市（州）税收返还和转移支付分地区预算（草案）--社保处" xfId="697"/>
    <cellStyle name="解释性文本 2 2 3" xfId="698"/>
    <cellStyle name="差_Sheet32" xfId="699"/>
    <cellStyle name="差_Sheet27" xfId="700"/>
    <cellStyle name="好_2-62" xfId="701"/>
    <cellStyle name="常规 25 2 2" xfId="702"/>
    <cellStyle name="常规 30 2 2" xfId="703"/>
    <cellStyle name="常规_乐山市级2010年预算表格0114" xfId="704"/>
    <cellStyle name="差_促进扩大信贷增量_四川省2017年省对市（州）税收返还和转移支付分地区预算（草案）--社保处" xfId="705"/>
    <cellStyle name="差_Sheet29" xfId="706"/>
    <cellStyle name="好_2-59" xfId="707"/>
    <cellStyle name="差_Sheet33" xfId="708"/>
    <cellStyle name="好_2-58" xfId="709"/>
    <cellStyle name="差_Sheet33_四川省2017年省对市（州）税收返还和转移支付分地区预算（草案）--社保处" xfId="710"/>
    <cellStyle name="好_2-58_四川省2017年省对市（州）税收返还和转移支付分地区预算（草案）--社保处" xfId="711"/>
    <cellStyle name="差_促进扩大信贷增量" xfId="712"/>
    <cellStyle name="差_促进扩大信贷增量 2 2" xfId="713"/>
    <cellStyle name="差_促进扩大信贷增量_2017年省对市(州)税收返还和转移支付预算" xfId="714"/>
    <cellStyle name="差_公共文化服务体系建设" xfId="715"/>
    <cellStyle name="差_汇总" xfId="716"/>
    <cellStyle name="差_汇总 2 2" xfId="717"/>
    <cellStyle name="常规 10 4 3" xfId="718"/>
    <cellStyle name="差_汇总 2 2_2017年省对市(州)税收返还和转移支付预算" xfId="719"/>
    <cellStyle name="差_汇总 2 3" xfId="720"/>
    <cellStyle name="好_1-政策性保险财政补助资金" xfId="721"/>
    <cellStyle name="差_汇总 2_2017年省对市(州)税收返还和转移支付预算" xfId="722"/>
    <cellStyle name="差_汇总 3" xfId="723"/>
    <cellStyle name="常规 30_2016年四川省省级一般公共预算支出执行情况表" xfId="724"/>
    <cellStyle name="差_汇总_1 2 2" xfId="725"/>
    <cellStyle name="常规 17_2016年四川省省级一般公共预算支出执行情况表" xfId="726"/>
    <cellStyle name="差_汇总 3_2017年省对市(州)税收返还和转移支付预算" xfId="727"/>
    <cellStyle name="差_汇总 3_四川省2017年省对市（州）税收返还和转移支付分地区预算（草案）--社保处" xfId="728"/>
    <cellStyle name="差_汇总 4" xfId="729"/>
    <cellStyle name="差_汇总_1" xfId="730"/>
    <cellStyle name="强调文字颜色 3 2_四川省2017年省对市（州）税收返还和转移支付分地区预算（草案）--社保处" xfId="731"/>
    <cellStyle name="差_汇总_1 3_2017年省对市(州)税收返还和转移支付预算" xfId="732"/>
    <cellStyle name="差_汇总_2" xfId="733"/>
    <cellStyle name="差_汇总_2 2" xfId="734"/>
    <cellStyle name="差_汇总_2 2 2_2017年省对市(州)税收返还和转移支付预算" xfId="735"/>
    <cellStyle name="差_汇总_2 2 2_四川省2017年省对市（州）税收返还和转移支付分地区预算（草案）--社保处" xfId="736"/>
    <cellStyle name="差_汇总_2 2_四川省2017年省对市（州）税收返还和转移支付分地区预算（草案）--社保处" xfId="737"/>
    <cellStyle name="差_少数民族文化事业发展专项资金" xfId="738"/>
    <cellStyle name="差_汇总_2 3" xfId="739"/>
    <cellStyle name="差_汇总_2 3_2017年省对市(州)税收返还和转移支付预算" xfId="740"/>
    <cellStyle name="差_汇总_2 3_四川省2017年省对市（州）税收返还和转移支付分地区预算（草案）--社保处" xfId="741"/>
    <cellStyle name="差_汇总_2_四川省2017年省对市（州）税收返还和转移支付分地区预算（草案）--社保处" xfId="742"/>
    <cellStyle name="常规_2014年全省及省级财政收支执行及2015年预算草案表（20150123，自用稿）" xfId="743"/>
    <cellStyle name="差_汇总_四川省2017年省对市（州）税收返还和转移支付分地区预算（草案）--社保处" xfId="744"/>
    <cellStyle name="差_美术馆公共图书馆文化馆（站）免费开放专项资金" xfId="745"/>
    <cellStyle name="差_其他工程费用计费" xfId="746"/>
    <cellStyle name="差_省级文化发展专项资金" xfId="747"/>
    <cellStyle name="差_省级文物保护专项资金" xfId="748"/>
    <cellStyle name="好_债券贴息计算器" xfId="749"/>
    <cellStyle name="差_四川省2017年省对市（州）税收返还和转移支付分地区预算（草案）--教科文处" xfId="750"/>
    <cellStyle name="差_四川省2017年省对市（州）税收返还和转移支付分地区预算（草案）--社保处" xfId="751"/>
    <cellStyle name="差_四川省2017年省对市（州）税收返还和转移支付分地区预算（草案）--债务金融处" xfId="752"/>
    <cellStyle name="差_体育场馆免费低收费开放补助资金" xfId="753"/>
    <cellStyle name="差_文化产业发展专项资金" xfId="754"/>
    <cellStyle name="千位分隔 2 2 3" xfId="755"/>
    <cellStyle name="差_宣传文化事业发展专项资金" xfId="756"/>
    <cellStyle name="常规 7 2_2017年省对市(州)税收返还和转移支付预算" xfId="757"/>
    <cellStyle name="好_4-9" xfId="758"/>
    <cellStyle name="差_债券贴息计算器" xfId="759"/>
    <cellStyle name="差_债券贴息计算器_四川省2017年省对市（州）税收返还和转移支付分地区预算（草案）--社保处" xfId="760"/>
    <cellStyle name="常规 10 2 2" xfId="761"/>
    <cellStyle name="常规 2 4 2 2" xfId="762"/>
    <cellStyle name="常规 10 2 2_2017年省对市(州)税收返还和转移支付预算" xfId="763"/>
    <cellStyle name="常规 10 2 3" xfId="764"/>
    <cellStyle name="常规 10 2_2017年省对市(州)税收返还和转移支付预算" xfId="765"/>
    <cellStyle name="常规 10 3" xfId="766"/>
    <cellStyle name="常规 10 3 2" xfId="767"/>
    <cellStyle name="好_Sheet27" xfId="768"/>
    <cellStyle name="好_Sheet32" xfId="769"/>
    <cellStyle name="常规 10 3_123" xfId="770"/>
    <cellStyle name="常规 10 4 2" xfId="771"/>
    <cellStyle name="常规 10_123" xfId="772"/>
    <cellStyle name="常规 11 2 2" xfId="773"/>
    <cellStyle name="常规 11 2 3" xfId="774"/>
    <cellStyle name="常规 11 2_2017年省对市(州)税收返还和转移支付预算" xfId="775"/>
    <cellStyle name="好_20 国防动员专项经费" xfId="776"/>
    <cellStyle name="常规 12" xfId="777"/>
    <cellStyle name="常规 12 2" xfId="778"/>
    <cellStyle name="常规 12 3" xfId="779"/>
    <cellStyle name="常规 12_123" xfId="780"/>
    <cellStyle name="常规 13" xfId="781"/>
    <cellStyle name="常规 13 2" xfId="782"/>
    <cellStyle name="强调文字颜色 5 2 2 3" xfId="783"/>
    <cellStyle name="常规 13_四川省2017年省对市（州）税收返还和转移支付分地区预算（草案）--社保处" xfId="784"/>
    <cellStyle name="常规 14" xfId="785"/>
    <cellStyle name="常规 14 2" xfId="786"/>
    <cellStyle name="好_促进扩大信贷增量 3" xfId="787"/>
    <cellStyle name="常规 15 4" xfId="788"/>
    <cellStyle name="常规 20 4" xfId="789"/>
    <cellStyle name="常规 16" xfId="790"/>
    <cellStyle name="常规 21" xfId="791"/>
    <cellStyle name="检查单元格 2 2 2" xfId="792"/>
    <cellStyle name="常规 16 2" xfId="793"/>
    <cellStyle name="常规 21 2" xfId="794"/>
    <cellStyle name="常规 17" xfId="795"/>
    <cellStyle name="常规 22" xfId="796"/>
    <cellStyle name="检查单元格 2 2 3" xfId="797"/>
    <cellStyle name="常规 17 2" xfId="798"/>
    <cellStyle name="常规 22 2" xfId="799"/>
    <cellStyle name="常规 17 2 2" xfId="800"/>
    <cellStyle name="好 2_四川省2017年省对市（州）税收返还和转移支付分地区预算（草案）--社保处" xfId="801"/>
    <cellStyle name="常规 17 2_2016年四川省省级一般公共预算支出执行情况表" xfId="802"/>
    <cellStyle name="好_国家文物保护专项资金" xfId="803"/>
    <cellStyle name="好_2015财金互动汇总（加人行、补成都）" xfId="804"/>
    <cellStyle name="常规 17 3" xfId="805"/>
    <cellStyle name="常规 17 4 2" xfId="806"/>
    <cellStyle name="常规 18" xfId="807"/>
    <cellStyle name="常规 23" xfId="808"/>
    <cellStyle name="常规 18 2" xfId="809"/>
    <cellStyle name="好_9 2017年省对市（州）税收返还和转移支付预算分地区情况表（全省工商行政管理专项经费）(1)" xfId="810"/>
    <cellStyle name="常规 19" xfId="811"/>
    <cellStyle name="常规 24" xfId="812"/>
    <cellStyle name="常规 19 2" xfId="813"/>
    <cellStyle name="常规 24 2" xfId="814"/>
    <cellStyle name="常规 2" xfId="815"/>
    <cellStyle name="常规 2 2" xfId="816"/>
    <cellStyle name="常规 2 2 2" xfId="817"/>
    <cellStyle name="好_4-14" xfId="818"/>
    <cellStyle name="常规 2 2 2 2" xfId="819"/>
    <cellStyle name="好_促进扩大信贷增量 2 3" xfId="820"/>
    <cellStyle name="好_2015财金互动汇总（加人行、补成都） 3_2017年省对市(州)税收返还和转移支付预算" xfId="821"/>
    <cellStyle name="常规 2 2 2 3" xfId="822"/>
    <cellStyle name="常规 2 2 2_2017年省对市(州)税收返还和转移支付预算" xfId="823"/>
    <cellStyle name="常规 2 2 3" xfId="824"/>
    <cellStyle name="好_4-15" xfId="825"/>
    <cellStyle name="好_4-20" xfId="826"/>
    <cellStyle name="常规 2 2 4" xfId="827"/>
    <cellStyle name="好_4-21" xfId="828"/>
    <cellStyle name="常规 2 2_2017年省对市(州)税收返还和转移支付预算" xfId="829"/>
    <cellStyle name="常规 2 3" xfId="830"/>
    <cellStyle name="好_13 2017年省对市（州）税收返还和转移支付预算分地区情况表（审计能力提升专项经费）(1)" xfId="831"/>
    <cellStyle name="常规 2 3 3" xfId="832"/>
    <cellStyle name="常规 2 3 4" xfId="833"/>
    <cellStyle name="常规 2 3 5" xfId="834"/>
    <cellStyle name="常规 9_123" xfId="835"/>
    <cellStyle name="常规 2 3_2017年省对市(州)税收返还和转移支付预算" xfId="836"/>
    <cellStyle name="常规 2 4" xfId="837"/>
    <cellStyle name="常规 2 4 2" xfId="838"/>
    <cellStyle name="警告文本 2 2_2017年省对市(州)税收返还和转移支付预算" xfId="839"/>
    <cellStyle name="常规 2 5" xfId="840"/>
    <cellStyle name="常规 2 5 2" xfId="841"/>
    <cellStyle name="常规 6 2 2 3" xfId="842"/>
    <cellStyle name="注释 2 2 3" xfId="843"/>
    <cellStyle name="常规 2_%84表2：2016-2018年省级部门三年滚动规划报表" xfId="844"/>
    <cellStyle name="常规 20 2 2" xfId="845"/>
    <cellStyle name="常规 20 2_2016年社保基金收支执行及2017年预算草案表" xfId="846"/>
    <cellStyle name="好_促进扩大信贷增量 2" xfId="847"/>
    <cellStyle name="常规 20 3" xfId="848"/>
    <cellStyle name="常规 20_2015年全省及省级财政收支执行及2016年预算草案表（20160120）企业处修改" xfId="849"/>
    <cellStyle name="好_27 妇女儿童事业发展专项资金" xfId="850"/>
    <cellStyle name="常规 21 2 2" xfId="851"/>
    <cellStyle name="常规 21 3" xfId="852"/>
    <cellStyle name="常规 25" xfId="853"/>
    <cellStyle name="常规 30" xfId="854"/>
    <cellStyle name="常规 25 2_2016年社保基金收支执行及2017年预算草案表" xfId="855"/>
    <cellStyle name="常规 26_2016年社保基金收支执行及2017年预算草案表" xfId="856"/>
    <cellStyle name="常规 31_2016年社保基金收支执行及2017年预算草案表" xfId="857"/>
    <cellStyle name="常规 27" xfId="858"/>
    <cellStyle name="常规 32" xfId="859"/>
    <cellStyle name="常规 27 2" xfId="860"/>
    <cellStyle name="常规 27 2 2" xfId="861"/>
    <cellStyle name="常规 27 2_2016年四川省省级一般公共预算支出执行情况表" xfId="862"/>
    <cellStyle name="常规 27 3" xfId="863"/>
    <cellStyle name="常规 27_2016年四川省省级一般公共预算支出执行情况表" xfId="864"/>
    <cellStyle name="常规 28" xfId="865"/>
    <cellStyle name="常规 33" xfId="866"/>
    <cellStyle name="常规 28 2" xfId="867"/>
    <cellStyle name="常规_省级科预算草案表1.14" xfId="868"/>
    <cellStyle name="常规 28 2 2" xfId="869"/>
    <cellStyle name="常规_省级科预算草案表1.14 2" xfId="870"/>
    <cellStyle name="常规 28 2 3" xfId="871"/>
    <cellStyle name="常规 3 2 2" xfId="872"/>
    <cellStyle name="常规 28_2016年社保基金收支执行及2017年预算草案表" xfId="873"/>
    <cellStyle name="好_促进扩大信贷增量 2 2_2017年省对市(州)税收返还和转移支付预算" xfId="874"/>
    <cellStyle name="常规 29" xfId="875"/>
    <cellStyle name="常规 34" xfId="876"/>
    <cellStyle name="常规 3 2 2 2" xfId="877"/>
    <cellStyle name="常规 3 2 2 3" xfId="878"/>
    <cellStyle name="常规 3 2 2_2017年省对市(州)税收返还和转移支付预算" xfId="879"/>
    <cellStyle name="常规 3 2 3" xfId="880"/>
    <cellStyle name="常规 3 2 3 2" xfId="881"/>
    <cellStyle name="常规 3 2_2016年四川省省级一般公共预算支出执行情况表" xfId="882"/>
    <cellStyle name="常规 3 3 2" xfId="883"/>
    <cellStyle name="常规 3 3 3" xfId="884"/>
    <cellStyle name="常规 3 3_2017年省对市(州)税收返还和转移支付预算" xfId="885"/>
    <cellStyle name="常规 6_123" xfId="886"/>
    <cellStyle name="常规 3 4" xfId="887"/>
    <cellStyle name="好_汇总 2" xfId="888"/>
    <cellStyle name="好_四川省2017年省对市（州）税收返还和转移支付分地区预算（草案）--教科文处" xfId="889"/>
    <cellStyle name="常规 30 2_2016年四川省省级一般公共预算支出执行情况表" xfId="890"/>
    <cellStyle name="常规 30 3" xfId="891"/>
    <cellStyle name="常规 35" xfId="892"/>
    <cellStyle name="常规 4" xfId="893"/>
    <cellStyle name="常规 4 2" xfId="894"/>
    <cellStyle name="常规 4 2 2" xfId="895"/>
    <cellStyle name="常规 4 3" xfId="896"/>
    <cellStyle name="常规 4_123" xfId="897"/>
    <cellStyle name="常规 47 2" xfId="898"/>
    <cellStyle name="常规 47 3" xfId="899"/>
    <cellStyle name="好_Sheet26_四川省2017年省对市（州）税收返还和转移支付分地区预算（草案）--社保处" xfId="900"/>
    <cellStyle name="好_2" xfId="901"/>
    <cellStyle name="常规 47 4" xfId="902"/>
    <cellStyle name="常规_(陈诚修改稿)2006年全省及省级财政决算及07年预算执行情况表(A4 留底自用) 2" xfId="903"/>
    <cellStyle name="常规 47 4 2 2" xfId="904"/>
    <cellStyle name="常规_(陈诚修改稿)2006年全省及省级财政决算及07年预算执行情况表(A4 留底自用) 2 2 2" xfId="905"/>
    <cellStyle name="常规 48" xfId="906"/>
    <cellStyle name="常规 48 2" xfId="907"/>
    <cellStyle name="常规 48 2 2" xfId="908"/>
    <cellStyle name="常规 5 4" xfId="909"/>
    <cellStyle name="好_4-8" xfId="910"/>
    <cellStyle name="常规 6 2" xfId="911"/>
    <cellStyle name="好_22 2017年省对市（州）税收返还和转移支付预算分地区情况表（交警业务经费）(1)" xfId="912"/>
    <cellStyle name="注释 2 2" xfId="913"/>
    <cellStyle name="好_博物馆纪念馆逐步免费开放补助资金" xfId="914"/>
    <cellStyle name="常规 6 2 2" xfId="915"/>
    <cellStyle name="常规 6 2 2_2017年省对市(州)税收返还和转移支付预算" xfId="916"/>
    <cellStyle name="常规 6 2 3" xfId="917"/>
    <cellStyle name="常规 6 2 4" xfId="918"/>
    <cellStyle name="常规 6 3" xfId="919"/>
    <cellStyle name="常规 6 3 2" xfId="920"/>
    <cellStyle name="常规 6 3_123" xfId="921"/>
    <cellStyle name="常规 6 4" xfId="922"/>
    <cellStyle name="常规 7" xfId="923"/>
    <cellStyle name="常规 7 2 2" xfId="924"/>
    <cellStyle name="常规 8" xfId="925"/>
    <cellStyle name="常规 9 2 2" xfId="926"/>
    <cellStyle name="常规 9 2_123" xfId="927"/>
    <cellStyle name="常规 9 3" xfId="928"/>
    <cellStyle name="常规_(陈诚修改稿)2006年全省及省级财政决算及07年预算执行情况表(A4 留底自用)" xfId="929"/>
    <cellStyle name="好_汇总 2_四川省2017年省对市（州）税收返还和转移支付分地区预算（草案）--社保处" xfId="930"/>
    <cellStyle name="常规_Sheet1" xfId="931"/>
    <cellStyle name="好_2015财金互动汇总（加人行、补成都） 2" xfId="932"/>
    <cellStyle name="常规_国有资本经营预算表样" xfId="933"/>
    <cellStyle name="常规_国资决算以及执行情况0712 2 2" xfId="934"/>
    <cellStyle name="常规_基金分析表(99.3)" xfId="935"/>
    <cellStyle name="好 2" xfId="936"/>
    <cellStyle name="好 2 2" xfId="937"/>
    <cellStyle name="好 2 2 2" xfId="938"/>
    <cellStyle name="好_5-农村教师周转房建设" xfId="939"/>
    <cellStyle name="计算 2_四川省2017年省对市（州）税收返还和转移支付分地区预算（草案）--社保处" xfId="940"/>
    <cellStyle name="好 2 2 3" xfId="941"/>
    <cellStyle name="好_“三区”文化人才专项资金" xfId="942"/>
    <cellStyle name="好_10 2017年省对市（州）税收返还和转移支付预算分地区情况表（寺观教堂维修补助资金）(1)" xfId="943"/>
    <cellStyle name="好_10-扶持民族地区教育发展" xfId="944"/>
    <cellStyle name="好_12 2017年省对市（州）税收返还和转移支付预算分地区情况表（民族地区春节慰问经费）(1)" xfId="945"/>
    <cellStyle name="好_123" xfId="946"/>
    <cellStyle name="好_14 2017年省对市（州）税收返还和转移支付预算分地区情况表（支持基层政权建设补助资金）(1)" xfId="947"/>
    <cellStyle name="好_15-省级防震减灾分情况" xfId="948"/>
    <cellStyle name="好_6-扶持民办教育专项" xfId="949"/>
    <cellStyle name="好_19 征兵经费" xfId="950"/>
    <cellStyle name="好_2015财金互动汇总（加人行、补成都） 2 2_2017年省对市(州)税收返还和转移支付预算" xfId="951"/>
    <cellStyle name="好_2015财金互动汇总（加人行、补成都） 2_2017年省对市(州)税收返还和转移支付预算" xfId="952"/>
    <cellStyle name="好_2015财金互动汇总（加人行、补成都）_2017年省对市(州)税收返还和转移支付预算" xfId="953"/>
    <cellStyle name="好_2015直接融资汇总表 2_2017年省对市(州)税收返还和转移支付预算" xfId="954"/>
    <cellStyle name="好_2015直接融资汇总表 3" xfId="955"/>
    <cellStyle name="好_Sheet14_四川省2017年省对市（州）税收返还和转移支付分地区预算（草案）--社保处" xfId="956"/>
    <cellStyle name="好_2015直接融资汇总表 4" xfId="957"/>
    <cellStyle name="链接单元格 2 2 2" xfId="958"/>
    <cellStyle name="好_2015直接融资汇总表_2017年省对市(州)税收返还和转移支付预算" xfId="959"/>
    <cellStyle name="好_2016年四川省省级一般公共预算支出执行情况表" xfId="960"/>
    <cellStyle name="好_25 消防部队大型装备建设补助经费" xfId="961"/>
    <cellStyle name="好_宣传文化事业发展专项资金" xfId="962"/>
    <cellStyle name="好_26 地方纪检监察机关办案补助专项资金" xfId="963"/>
    <cellStyle name="好_2-65" xfId="964"/>
    <cellStyle name="好_2-65_四川省2017年省对市（州）税收返还和转移支付分地区预算（草案）--社保处" xfId="965"/>
    <cellStyle name="好_2-67_四川省2017年省对市（州）税收返还和转移支付分地区预算（草案）--社保处" xfId="966"/>
    <cellStyle name="好_28 基层干训机构建设补助专项资金" xfId="967"/>
    <cellStyle name="好_汇总 3_2017年省对市(州)税收返还和转移支付预算" xfId="968"/>
    <cellStyle name="好_2-财金互动" xfId="969"/>
    <cellStyle name="好_2-义务教育经费保障机制改革" xfId="970"/>
    <cellStyle name="好_3 2017年省对市（州）税收返还和转移支付预算分地区情况表（到村任职）" xfId="971"/>
    <cellStyle name="好_3-创业担保贷款贴息及奖补" xfId="972"/>
    <cellStyle name="好_4-11" xfId="973"/>
    <cellStyle name="好_4-22" xfId="974"/>
    <cellStyle name="好_4-24" xfId="975"/>
    <cellStyle name="好_4-30" xfId="976"/>
    <cellStyle name="好_4-5" xfId="977"/>
    <cellStyle name="好_4-农村义教“营养改善计划”" xfId="978"/>
    <cellStyle name="好_5 2017年省对市（州）税收返还和转移支付预算分地区情况表（全国重点寺观教堂维修经费业生中央财政补助资金）(1)" xfId="979"/>
    <cellStyle name="好_6" xfId="980"/>
    <cellStyle name="好_6-省级财政政府与社会资本合作项目综合补助资金" xfId="981"/>
    <cellStyle name="好_促进扩大信贷增量 4" xfId="982"/>
    <cellStyle name="好_7 2017年省对市（州）税收返还和转移支付预算分地区情况表（省级旅游发展资金）(1)" xfId="983"/>
    <cellStyle name="好_促进扩大信贷增量 2 2" xfId="984"/>
    <cellStyle name="好_7-普惠金融政府和社会资本合作以奖代补资金" xfId="985"/>
    <cellStyle name="好_7-中等职业教育发展专项经费" xfId="986"/>
    <cellStyle name="好_Sheet14" xfId="987"/>
    <cellStyle name="好_Sheet15" xfId="988"/>
    <cellStyle name="好_Sheet20" xfId="989"/>
    <cellStyle name="好_Sheet16" xfId="990"/>
    <cellStyle name="好_Sheet16_四川省2017年省对市（州）税收返还和转移支付分地区预算（草案）--社保处" xfId="991"/>
    <cellStyle name="输出 2 2 2" xfId="992"/>
    <cellStyle name="好_Sheet18_四川省2017年省对市（州）税收返还和转移支付分地区预算（草案）--社保处" xfId="993"/>
    <cellStyle name="好_Sheet19" xfId="994"/>
    <cellStyle name="好_Sheet22_四川省2017年省对市（州）税收返还和转移支付分地区预算（草案）--社保处" xfId="995"/>
    <cellStyle name="好_Sheet25" xfId="996"/>
    <cellStyle name="好_Sheet25_四川省2017年省对市（州）税收返还和转移支付分地区预算（草案）--社保处" xfId="997"/>
    <cellStyle name="好_Sheet27_四川省2017年省对市（州）税收返还和转移支付分地区预算（草案）--社保处" xfId="998"/>
    <cellStyle name="好_Sheet32_四川省2017年省对市（州）税收返还和转移支付分地区预算（草案）--社保处" xfId="999"/>
    <cellStyle name="好_Sheet29" xfId="1000"/>
    <cellStyle name="好_Sheet7" xfId="1001"/>
    <cellStyle name="好_促进扩大信贷增量" xfId="1002"/>
    <cellStyle name="好_促进扩大信贷增量 2_2017年省对市(州)税收返还和转移支付预算" xfId="1003"/>
    <cellStyle name="检查单元格 2 3" xfId="1004"/>
    <cellStyle name="好_促进扩大信贷增量 2_四川省2017年省对市（州）税收返还和转移支付分地区预算（草案）--社保处" xfId="1005"/>
    <cellStyle name="好_促进扩大信贷增量 3_2017年省对市(州)税收返还和转移支付预算" xfId="1006"/>
    <cellStyle name="好_促进扩大信贷增量_四川省2017年省对市（州）税收返还和转移支付分地区预算（草案）--社保处" xfId="1007"/>
    <cellStyle name="好_地方纪检监察机关办案补助专项资金_四川省2017年省对市（州）税收返还和转移支付分地区预算（草案）--社保处" xfId="1008"/>
    <cellStyle name="好_公共文化服务体系建设" xfId="1009"/>
    <cellStyle name="好_汇总" xfId="1010"/>
    <cellStyle name="好_汇总 2 2" xfId="1011"/>
    <cellStyle name="好_汇总 2 2_2017年省对市(州)税收返还和转移支付预算" xfId="1012"/>
    <cellStyle name="好_汇总 2 2_四川省2017年省对市（州）税收返还和转移支付分地区预算（草案）--社保处" xfId="1013"/>
    <cellStyle name="好_汇总 2 3" xfId="1014"/>
    <cellStyle name="好_汇总 2_2017年省对市(州)税收返还和转移支付预算" xfId="1015"/>
    <cellStyle name="好_汇总 3" xfId="1016"/>
    <cellStyle name="汇总 2 2" xfId="1017"/>
    <cellStyle name="好_汇总 4" xfId="1018"/>
    <cellStyle name="强调文字颜色 6 2 2" xfId="1019"/>
    <cellStyle name="好_科技口6-30-35" xfId="1020"/>
    <cellStyle name="好_美术馆公共图书馆文化馆（站）免费开放专项资金" xfId="1021"/>
    <cellStyle name="好_其他工程费用计费" xfId="1022"/>
    <cellStyle name="好_其他工程费用计费_四川省2017年省对市（州）税收返还和转移支付分地区预算（草案）--社保处" xfId="1023"/>
    <cellStyle name="好_省级科技计划项目专项资金" xfId="1024"/>
    <cellStyle name="好_省级体育专项资金" xfId="1025"/>
    <cellStyle name="好_四川省2017年省对市（州）税收返还和转移支付分地区预算（草案）--债务金融处" xfId="1026"/>
    <cellStyle name="好_体育场馆免费低收费开放补助资金" xfId="1027"/>
    <cellStyle name="汇总 2" xfId="1028"/>
    <cellStyle name="汇总 2 2 3" xfId="1029"/>
    <cellStyle name="警告文本 2 2 2" xfId="1030"/>
    <cellStyle name="汇总 2 2_2017年省对市(州)税收返还和转移支付预算" xfId="1031"/>
    <cellStyle name="计算 2" xfId="1032"/>
    <cellStyle name="计算 2 2" xfId="1033"/>
    <cellStyle name="计算 2 2 2" xfId="1034"/>
    <cellStyle name="计算 2 2 3" xfId="1035"/>
    <cellStyle name="计算 2 3" xfId="1036"/>
    <cellStyle name="检查单元格 2 2_2017年省对市(州)税收返还和转移支付预算" xfId="1037"/>
    <cellStyle name="解释性文本 2" xfId="1038"/>
    <cellStyle name="解释性文本 2 2_2017年省对市(州)税收返还和转移支付预算" xfId="1039"/>
    <cellStyle name="强调文字颜色 2 2_四川省2017年省对市（州）税收返还和转移支付分地区预算（草案）--社保处" xfId="1040"/>
    <cellStyle name="警告文本 2 2 3" xfId="1041"/>
    <cellStyle name="链接单元格 2" xfId="1042"/>
    <cellStyle name="链接单元格 2 2 3" xfId="1043"/>
    <cellStyle name="链接单元格 2 2_2017年省对市(州)税收返还和转移支付预算" xfId="1044"/>
    <cellStyle name="链接单元格 2 3" xfId="1045"/>
    <cellStyle name="普通_97-917" xfId="1046"/>
    <cellStyle name="千分位[0]_laroux" xfId="1047"/>
    <cellStyle name="千位[0]_ 表八" xfId="1048"/>
    <cellStyle name="千位_ 表八" xfId="1049"/>
    <cellStyle name="千位分隔 2" xfId="1050"/>
    <cellStyle name="千位分隔 2 2" xfId="1051"/>
    <cellStyle name="千位分隔 2 2 2" xfId="1052"/>
    <cellStyle name="千位分隔 2 2 2 2" xfId="1053"/>
    <cellStyle name="千位分隔 2 2 2 3" xfId="1054"/>
    <cellStyle name="千位分隔 2 2 4" xfId="1055"/>
    <cellStyle name="千位分隔 2 3" xfId="1056"/>
    <cellStyle name="千位分隔 2 3 2" xfId="1057"/>
    <cellStyle name="千位分隔 2 3 3" xfId="1058"/>
    <cellStyle name="千位分隔 2 4" xfId="1059"/>
    <cellStyle name="千位分隔 3 4" xfId="1060"/>
    <cellStyle name="强调文字颜色 1 2 2 2" xfId="1061"/>
    <cellStyle name="强调文字颜色 1 2 2 3" xfId="1062"/>
    <cellStyle name="强调文字颜色 2 2" xfId="1063"/>
    <cellStyle name="强调文字颜色 2 2 2 3" xfId="1064"/>
    <cellStyle name="强调文字颜色 2 2 2_2017年省对市(州)税收返还和转移支付预算" xfId="1065"/>
    <cellStyle name="强调文字颜色 3 2" xfId="1066"/>
    <cellStyle name="适中 2 3" xfId="1067"/>
    <cellStyle name="强调文字颜色 3 2 2" xfId="1068"/>
    <cellStyle name="强调文字颜色 3 2 2 2" xfId="1069"/>
    <cellStyle name="强调文字颜色 3 2 2 3" xfId="1070"/>
    <cellStyle name="强调文字颜色 3 2 2_2017年省对市(州)税收返还和转移支付预算" xfId="1071"/>
    <cellStyle name="强调文字颜色 3 2 3" xfId="1072"/>
    <cellStyle name="强调文字颜色 4 2 2 2" xfId="1073"/>
    <cellStyle name="强调文字颜色 4 2 2_2017年省对市(州)税收返还和转移支付预算" xfId="1074"/>
    <cellStyle name="强调文字颜色 4 2 3" xfId="1075"/>
    <cellStyle name="强调文字颜色 5 2" xfId="1076"/>
    <cellStyle name="强调文字颜色 5 2 2" xfId="1077"/>
    <cellStyle name="强调文字颜色 5 2 2 2" xfId="1078"/>
    <cellStyle name="强调文字颜色 5 2 3" xfId="1079"/>
    <cellStyle name="强调文字颜色 5 2_四川省2017年省对市（州）税收返还和转移支付分地区预算（草案）--社保处" xfId="1080"/>
    <cellStyle name="强调文字颜色 6 2" xfId="1081"/>
    <cellStyle name="强调文字颜色 6 2 2 2" xfId="1082"/>
    <cellStyle name="强调文字颜色 6 2 2 3" xfId="1083"/>
    <cellStyle name="强调文字颜色 6 2 2_2017年省对市(州)税收返还和转移支付预算" xfId="1084"/>
    <cellStyle name="强调文字颜色 6 2 3" xfId="1085"/>
    <cellStyle name="适中 2 2" xfId="1086"/>
    <cellStyle name="适中 2 2 2" xfId="1087"/>
    <cellStyle name="适中 2 2 3" xfId="1088"/>
    <cellStyle name="适中 2 2_2017年省对市(州)税收返还和转移支付预算" xfId="1089"/>
    <cellStyle name="适中 2_四川省2017年省对市（州）税收返还和转移支付分地区预算（草案）--社保处" xfId="1090"/>
    <cellStyle name="输出 2" xfId="1091"/>
    <cellStyle name="输出 2 2" xfId="1092"/>
    <cellStyle name="输出 2 2 3" xfId="1093"/>
    <cellStyle name="输出 2 3" xfId="1094"/>
    <cellStyle name="输出 2_四川省2017年省对市（州）税收返还和转移支付分地区预算（草案）--社保处" xfId="1095"/>
    <cellStyle name="输入 2" xfId="1096"/>
    <cellStyle name="输入 2 2" xfId="1097"/>
    <cellStyle name="输入 2 3" xfId="1098"/>
    <cellStyle name="输入 2_四川省2017年省对市（州）税收返还和转移支付分地区预算（草案）--社保处" xfId="1099"/>
    <cellStyle name="样式 1" xfId="1100"/>
    <cellStyle name="注释 2" xfId="1101"/>
    <cellStyle name="注释 2 3" xfId="1102"/>
    <cellStyle name="注释 2_四川省2017年省对市（州）税收返还和转移支付分地区预算（草案）--社保处" xfId="1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2"/>
  <sheetViews>
    <sheetView tabSelected="1" workbookViewId="0" topLeftCell="A1">
      <selection activeCell="A14" sqref="A14"/>
    </sheetView>
  </sheetViews>
  <sheetFormatPr defaultColWidth="9.00390625" defaultRowHeight="14.25"/>
  <cols>
    <col min="1" max="1" width="57.75390625" style="0" customWidth="1"/>
  </cols>
  <sheetData>
    <row r="2" ht="25.5">
      <c r="A2" s="381" t="s">
        <v>0</v>
      </c>
    </row>
  </sheetData>
  <sheetProtection/>
  <printOptions horizontalCentered="1" verticalCentered="1"/>
  <pageMargins left="1.535433070866142" right="1.3385826771653544" top="0.9842519685039371" bottom="0.9842519685039371" header="0.5118110236220472" footer="0.5118110236220472"/>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84"/>
  <sheetViews>
    <sheetView workbookViewId="0" topLeftCell="A1">
      <selection activeCell="A1" sqref="A1"/>
    </sheetView>
  </sheetViews>
  <sheetFormatPr defaultColWidth="9.00390625" defaultRowHeight="14.25"/>
  <cols>
    <col min="1" max="1" width="6.375" style="0" customWidth="1"/>
    <col min="2" max="2" width="69.375" style="0" customWidth="1"/>
    <col min="3" max="3" width="13.00390625" style="0" customWidth="1"/>
  </cols>
  <sheetData>
    <row r="1" spans="1:2" ht="14.25">
      <c r="A1" s="10" t="s">
        <v>2775</v>
      </c>
      <c r="B1" s="250"/>
    </row>
    <row r="2" spans="1:3" ht="25.5" customHeight="1">
      <c r="A2" s="251" t="s">
        <v>17</v>
      </c>
      <c r="B2" s="252"/>
      <c r="C2" s="252"/>
    </row>
    <row r="3" spans="1:3" ht="18" customHeight="1">
      <c r="A3" s="253" t="s">
        <v>2776</v>
      </c>
      <c r="B3" s="254" t="s">
        <v>2439</v>
      </c>
      <c r="C3" s="255" t="s">
        <v>2777</v>
      </c>
    </row>
    <row r="4" spans="1:3" ht="18" customHeight="1">
      <c r="A4" s="256" t="s">
        <v>2714</v>
      </c>
      <c r="B4" s="253"/>
      <c r="C4" s="255">
        <f>SUM(C5:C84)</f>
        <v>132556018.2</v>
      </c>
    </row>
    <row r="5" spans="1:3" ht="18" customHeight="1">
      <c r="A5" s="257" t="s">
        <v>2778</v>
      </c>
      <c r="B5" s="258" t="s">
        <v>2779</v>
      </c>
      <c r="C5" s="259">
        <v>-2310000</v>
      </c>
    </row>
    <row r="6" spans="1:3" ht="18" customHeight="1">
      <c r="A6" s="257" t="s">
        <v>2780</v>
      </c>
      <c r="B6" s="258" t="s">
        <v>2781</v>
      </c>
      <c r="C6" s="259">
        <v>-1016075</v>
      </c>
    </row>
    <row r="7" spans="1:3" ht="18" customHeight="1">
      <c r="A7" s="257" t="s">
        <v>2782</v>
      </c>
      <c r="B7" s="258" t="s">
        <v>2783</v>
      </c>
      <c r="C7" s="259">
        <v>-1000000</v>
      </c>
    </row>
    <row r="8" spans="1:3" ht="18" customHeight="1">
      <c r="A8" s="257" t="s">
        <v>2784</v>
      </c>
      <c r="B8" s="258" t="s">
        <v>2785</v>
      </c>
      <c r="C8" s="259">
        <v>-500000</v>
      </c>
    </row>
    <row r="9" spans="1:3" ht="18" customHeight="1">
      <c r="A9" s="257" t="s">
        <v>2786</v>
      </c>
      <c r="B9" s="258" t="s">
        <v>2787</v>
      </c>
      <c r="C9" s="259">
        <v>-124200</v>
      </c>
    </row>
    <row r="10" spans="1:3" ht="18" customHeight="1">
      <c r="A10" s="257" t="s">
        <v>2788</v>
      </c>
      <c r="B10" s="258" t="s">
        <v>2789</v>
      </c>
      <c r="C10" s="259">
        <v>1300</v>
      </c>
    </row>
    <row r="11" spans="1:3" ht="18" customHeight="1">
      <c r="A11" s="257" t="s">
        <v>2790</v>
      </c>
      <c r="B11" s="258" t="s">
        <v>2791</v>
      </c>
      <c r="C11" s="259">
        <v>2400</v>
      </c>
    </row>
    <row r="12" spans="1:3" ht="18" customHeight="1">
      <c r="A12" s="257" t="s">
        <v>2792</v>
      </c>
      <c r="B12" s="258" t="s">
        <v>2793</v>
      </c>
      <c r="C12" s="259">
        <v>2880</v>
      </c>
    </row>
    <row r="13" spans="1:3" ht="18" customHeight="1">
      <c r="A13" s="257" t="s">
        <v>2794</v>
      </c>
      <c r="B13" s="258" t="s">
        <v>2795</v>
      </c>
      <c r="C13" s="259">
        <v>4800</v>
      </c>
    </row>
    <row r="14" spans="1:3" ht="18" customHeight="1">
      <c r="A14" s="257" t="s">
        <v>2796</v>
      </c>
      <c r="B14" s="258" t="s">
        <v>2797</v>
      </c>
      <c r="C14" s="259">
        <v>7000</v>
      </c>
    </row>
    <row r="15" spans="1:3" ht="18" customHeight="1">
      <c r="A15" s="257" t="s">
        <v>2798</v>
      </c>
      <c r="B15" s="258" t="s">
        <v>2799</v>
      </c>
      <c r="C15" s="259">
        <v>10330</v>
      </c>
    </row>
    <row r="16" spans="1:3" ht="18" customHeight="1">
      <c r="A16" s="257" t="s">
        <v>2800</v>
      </c>
      <c r="B16" s="258" t="s">
        <v>2801</v>
      </c>
      <c r="C16" s="259">
        <v>11520</v>
      </c>
    </row>
    <row r="17" spans="1:3" ht="18" customHeight="1">
      <c r="A17" s="257" t="s">
        <v>2802</v>
      </c>
      <c r="B17" s="258" t="s">
        <v>2803</v>
      </c>
      <c r="C17" s="259">
        <v>12000</v>
      </c>
    </row>
    <row r="18" spans="1:3" ht="18" customHeight="1">
      <c r="A18" s="257" t="s">
        <v>2804</v>
      </c>
      <c r="B18" s="258" t="s">
        <v>2805</v>
      </c>
      <c r="C18" s="259">
        <v>12681.2</v>
      </c>
    </row>
    <row r="19" spans="1:3" ht="18" customHeight="1">
      <c r="A19" s="257" t="s">
        <v>2806</v>
      </c>
      <c r="B19" s="258" t="s">
        <v>2807</v>
      </c>
      <c r="C19" s="259">
        <v>14002</v>
      </c>
    </row>
    <row r="20" spans="1:3" ht="18" customHeight="1">
      <c r="A20" s="257" t="s">
        <v>2808</v>
      </c>
      <c r="B20" s="258" t="s">
        <v>2809</v>
      </c>
      <c r="C20" s="259">
        <v>14760</v>
      </c>
    </row>
    <row r="21" spans="1:3" ht="18" customHeight="1">
      <c r="A21" s="257" t="s">
        <v>2810</v>
      </c>
      <c r="B21" s="258" t="s">
        <v>2811</v>
      </c>
      <c r="C21" s="259">
        <v>24500</v>
      </c>
    </row>
    <row r="22" spans="1:3" ht="18" customHeight="1">
      <c r="A22" s="257" t="s">
        <v>2812</v>
      </c>
      <c r="B22" s="258" t="s">
        <v>2813</v>
      </c>
      <c r="C22" s="259">
        <v>26100</v>
      </c>
    </row>
    <row r="23" spans="1:3" ht="18" customHeight="1">
      <c r="A23" s="257" t="s">
        <v>2814</v>
      </c>
      <c r="B23" s="258" t="s">
        <v>2815</v>
      </c>
      <c r="C23" s="259">
        <v>28300</v>
      </c>
    </row>
    <row r="24" spans="1:3" ht="18" customHeight="1">
      <c r="A24" s="257" t="s">
        <v>2816</v>
      </c>
      <c r="B24" s="258" t="s">
        <v>2817</v>
      </c>
      <c r="C24" s="259">
        <v>32500</v>
      </c>
    </row>
    <row r="25" spans="1:3" ht="18" customHeight="1">
      <c r="A25" s="257" t="s">
        <v>2818</v>
      </c>
      <c r="B25" s="258" t="s">
        <v>2819</v>
      </c>
      <c r="C25" s="259">
        <v>37200</v>
      </c>
    </row>
    <row r="26" spans="1:3" ht="18" customHeight="1">
      <c r="A26" s="257" t="s">
        <v>2820</v>
      </c>
      <c r="B26" s="258" t="s">
        <v>2821</v>
      </c>
      <c r="C26" s="259">
        <v>40000</v>
      </c>
    </row>
    <row r="27" spans="1:3" ht="18" customHeight="1">
      <c r="A27" s="257" t="s">
        <v>2822</v>
      </c>
      <c r="B27" s="258" t="s">
        <v>2823</v>
      </c>
      <c r="C27" s="259">
        <v>42000</v>
      </c>
    </row>
    <row r="28" spans="1:3" ht="18" customHeight="1">
      <c r="A28" s="257" t="s">
        <v>2824</v>
      </c>
      <c r="B28" s="258" t="s">
        <v>2825</v>
      </c>
      <c r="C28" s="259">
        <v>42100</v>
      </c>
    </row>
    <row r="29" spans="1:3" ht="18" customHeight="1">
      <c r="A29" s="257" t="s">
        <v>2826</v>
      </c>
      <c r="B29" s="258" t="s">
        <v>2827</v>
      </c>
      <c r="C29" s="259">
        <v>47231</v>
      </c>
    </row>
    <row r="30" spans="1:3" ht="18" customHeight="1">
      <c r="A30" s="257" t="s">
        <v>2828</v>
      </c>
      <c r="B30" s="258" t="s">
        <v>2829</v>
      </c>
      <c r="C30" s="259">
        <v>50000</v>
      </c>
    </row>
    <row r="31" spans="1:3" ht="18" customHeight="1">
      <c r="A31" s="257" t="s">
        <v>2830</v>
      </c>
      <c r="B31" s="258" t="s">
        <v>2831</v>
      </c>
      <c r="C31" s="259">
        <v>50000</v>
      </c>
    </row>
    <row r="32" spans="1:3" ht="18" customHeight="1">
      <c r="A32" s="257" t="s">
        <v>2832</v>
      </c>
      <c r="B32" s="258" t="s">
        <v>2833</v>
      </c>
      <c r="C32" s="259">
        <v>50000</v>
      </c>
    </row>
    <row r="33" spans="1:3" ht="18" customHeight="1">
      <c r="A33" s="257" t="s">
        <v>2834</v>
      </c>
      <c r="B33" s="258" t="s">
        <v>2835</v>
      </c>
      <c r="C33" s="259">
        <v>54311</v>
      </c>
    </row>
    <row r="34" spans="1:3" ht="18" customHeight="1">
      <c r="A34" s="257" t="s">
        <v>2836</v>
      </c>
      <c r="B34" s="258" t="s">
        <v>2837</v>
      </c>
      <c r="C34" s="259">
        <v>55200</v>
      </c>
    </row>
    <row r="35" spans="1:3" ht="18" customHeight="1">
      <c r="A35" s="257" t="s">
        <v>2838</v>
      </c>
      <c r="B35" s="260" t="s">
        <v>2839</v>
      </c>
      <c r="C35" s="261">
        <v>65000</v>
      </c>
    </row>
    <row r="36" spans="1:3" ht="18" customHeight="1">
      <c r="A36" s="257" t="s">
        <v>2840</v>
      </c>
      <c r="B36" s="258" t="s">
        <v>2841</v>
      </c>
      <c r="C36" s="259">
        <v>76960</v>
      </c>
    </row>
    <row r="37" spans="1:3" ht="18" customHeight="1">
      <c r="A37" s="257" t="s">
        <v>2842</v>
      </c>
      <c r="B37" s="258" t="s">
        <v>2843</v>
      </c>
      <c r="C37" s="259">
        <v>80000</v>
      </c>
    </row>
    <row r="38" spans="1:3" ht="18" customHeight="1">
      <c r="A38" s="257" t="s">
        <v>2844</v>
      </c>
      <c r="B38" s="260" t="s">
        <v>2845</v>
      </c>
      <c r="C38" s="261">
        <v>90000</v>
      </c>
    </row>
    <row r="39" spans="1:3" ht="18" customHeight="1">
      <c r="A39" s="257" t="s">
        <v>2846</v>
      </c>
      <c r="B39" s="258" t="s">
        <v>2847</v>
      </c>
      <c r="C39" s="259">
        <v>100000</v>
      </c>
    </row>
    <row r="40" spans="1:3" ht="18" customHeight="1">
      <c r="A40" s="257" t="s">
        <v>2848</v>
      </c>
      <c r="B40" s="258" t="s">
        <v>2849</v>
      </c>
      <c r="C40" s="259">
        <v>100000</v>
      </c>
    </row>
    <row r="41" spans="1:3" ht="18" customHeight="1">
      <c r="A41" s="257" t="s">
        <v>2850</v>
      </c>
      <c r="B41" s="258" t="s">
        <v>2851</v>
      </c>
      <c r="C41" s="259">
        <v>100000</v>
      </c>
    </row>
    <row r="42" spans="1:3" ht="18" customHeight="1">
      <c r="A42" s="257" t="s">
        <v>2852</v>
      </c>
      <c r="B42" s="258" t="s">
        <v>2853</v>
      </c>
      <c r="C42" s="259">
        <v>107900</v>
      </c>
    </row>
    <row r="43" spans="1:3" ht="18" customHeight="1">
      <c r="A43" s="257" t="s">
        <v>2854</v>
      </c>
      <c r="B43" s="258" t="s">
        <v>2855</v>
      </c>
      <c r="C43" s="259">
        <v>140000</v>
      </c>
    </row>
    <row r="44" spans="1:3" ht="18" customHeight="1">
      <c r="A44" s="257" t="s">
        <v>2856</v>
      </c>
      <c r="B44" s="258" t="s">
        <v>2857</v>
      </c>
      <c r="C44" s="259">
        <v>140850</v>
      </c>
    </row>
    <row r="45" spans="1:3" ht="18" customHeight="1">
      <c r="A45" s="257" t="s">
        <v>2858</v>
      </c>
      <c r="B45" s="258" t="s">
        <v>2859</v>
      </c>
      <c r="C45" s="259">
        <v>150000</v>
      </c>
    </row>
    <row r="46" spans="1:3" ht="18" customHeight="1">
      <c r="A46" s="257" t="s">
        <v>2860</v>
      </c>
      <c r="B46" s="258" t="s">
        <v>2861</v>
      </c>
      <c r="C46" s="259">
        <v>156500</v>
      </c>
    </row>
    <row r="47" spans="1:3" ht="18" customHeight="1">
      <c r="A47" s="257" t="s">
        <v>2862</v>
      </c>
      <c r="B47" s="258" t="s">
        <v>2863</v>
      </c>
      <c r="C47" s="259">
        <v>168000</v>
      </c>
    </row>
    <row r="48" spans="1:3" ht="18" customHeight="1">
      <c r="A48" s="257" t="s">
        <v>2864</v>
      </c>
      <c r="B48" s="258" t="s">
        <v>2815</v>
      </c>
      <c r="C48" s="259">
        <v>184500</v>
      </c>
    </row>
    <row r="49" spans="1:3" ht="18" customHeight="1">
      <c r="A49" s="257" t="s">
        <v>2865</v>
      </c>
      <c r="B49" s="258" t="s">
        <v>2866</v>
      </c>
      <c r="C49" s="259">
        <v>200000</v>
      </c>
    </row>
    <row r="50" spans="1:3" ht="18" customHeight="1">
      <c r="A50" s="257" t="s">
        <v>2867</v>
      </c>
      <c r="B50" s="258" t="s">
        <v>2868</v>
      </c>
      <c r="C50" s="259">
        <v>200000</v>
      </c>
    </row>
    <row r="51" spans="1:3" ht="18" customHeight="1">
      <c r="A51" s="257" t="s">
        <v>2869</v>
      </c>
      <c r="B51" s="258" t="s">
        <v>2870</v>
      </c>
      <c r="C51" s="259">
        <v>200000</v>
      </c>
    </row>
    <row r="52" spans="1:3" ht="18" customHeight="1">
      <c r="A52" s="257" t="s">
        <v>2871</v>
      </c>
      <c r="B52" s="258" t="s">
        <v>2787</v>
      </c>
      <c r="C52" s="259">
        <v>201600</v>
      </c>
    </row>
    <row r="53" spans="1:3" ht="18" customHeight="1">
      <c r="A53" s="257" t="s">
        <v>2872</v>
      </c>
      <c r="B53" s="258" t="s">
        <v>2873</v>
      </c>
      <c r="C53" s="259">
        <v>207300</v>
      </c>
    </row>
    <row r="54" spans="1:3" ht="18" customHeight="1">
      <c r="A54" s="257" t="s">
        <v>2874</v>
      </c>
      <c r="B54" s="258" t="s">
        <v>2875</v>
      </c>
      <c r="C54" s="259">
        <v>219700</v>
      </c>
    </row>
    <row r="55" spans="1:3" ht="18" customHeight="1">
      <c r="A55" s="257" t="s">
        <v>2876</v>
      </c>
      <c r="B55" s="258" t="s">
        <v>2877</v>
      </c>
      <c r="C55" s="259">
        <v>252300</v>
      </c>
    </row>
    <row r="56" spans="1:3" ht="18" customHeight="1">
      <c r="A56" s="257" t="s">
        <v>2878</v>
      </c>
      <c r="B56" s="258" t="s">
        <v>2879</v>
      </c>
      <c r="C56" s="259">
        <v>400000</v>
      </c>
    </row>
    <row r="57" spans="1:3" ht="18" customHeight="1">
      <c r="A57" s="257" t="s">
        <v>2880</v>
      </c>
      <c r="B57" s="258" t="s">
        <v>2881</v>
      </c>
      <c r="C57" s="259">
        <v>410000</v>
      </c>
    </row>
    <row r="58" spans="1:3" ht="18" customHeight="1">
      <c r="A58" s="257" t="s">
        <v>2882</v>
      </c>
      <c r="B58" s="258" t="s">
        <v>2883</v>
      </c>
      <c r="C58" s="259">
        <v>458198</v>
      </c>
    </row>
    <row r="59" spans="1:3" ht="18" customHeight="1">
      <c r="A59" s="257" t="s">
        <v>2884</v>
      </c>
      <c r="B59" s="258" t="s">
        <v>2885</v>
      </c>
      <c r="C59" s="259">
        <v>500000</v>
      </c>
    </row>
    <row r="60" spans="1:3" ht="18" customHeight="1">
      <c r="A60" s="257" t="s">
        <v>2886</v>
      </c>
      <c r="B60" s="258" t="s">
        <v>2785</v>
      </c>
      <c r="C60" s="259">
        <v>500000</v>
      </c>
    </row>
    <row r="61" spans="1:3" ht="18" customHeight="1">
      <c r="A61" s="257" t="s">
        <v>2887</v>
      </c>
      <c r="B61" s="258" t="s">
        <v>2785</v>
      </c>
      <c r="C61" s="259">
        <v>500000</v>
      </c>
    </row>
    <row r="62" spans="1:3" ht="18" customHeight="1">
      <c r="A62" s="257" t="s">
        <v>2888</v>
      </c>
      <c r="B62" s="258" t="s">
        <v>2873</v>
      </c>
      <c r="C62" s="259">
        <v>520000</v>
      </c>
    </row>
    <row r="63" spans="1:3" ht="18" customHeight="1">
      <c r="A63" s="257" t="s">
        <v>2889</v>
      </c>
      <c r="B63" s="258" t="s">
        <v>2890</v>
      </c>
      <c r="C63" s="259">
        <v>531000</v>
      </c>
    </row>
    <row r="64" spans="1:3" ht="18" customHeight="1">
      <c r="A64" s="257" t="s">
        <v>2891</v>
      </c>
      <c r="B64" s="258" t="s">
        <v>2892</v>
      </c>
      <c r="C64" s="259">
        <v>560700</v>
      </c>
    </row>
    <row r="65" spans="1:3" ht="18" customHeight="1">
      <c r="A65" s="257" t="s">
        <v>2893</v>
      </c>
      <c r="B65" s="258" t="s">
        <v>2894</v>
      </c>
      <c r="C65" s="259">
        <v>600000</v>
      </c>
    </row>
    <row r="66" spans="1:3" ht="18" customHeight="1">
      <c r="A66" s="257" t="s">
        <v>2895</v>
      </c>
      <c r="B66" s="258" t="s">
        <v>2896</v>
      </c>
      <c r="C66" s="259">
        <v>600000</v>
      </c>
    </row>
    <row r="67" spans="1:3" ht="18" customHeight="1">
      <c r="A67" s="257" t="s">
        <v>2897</v>
      </c>
      <c r="B67" s="258" t="s">
        <v>2898</v>
      </c>
      <c r="C67" s="259">
        <v>650000</v>
      </c>
    </row>
    <row r="68" spans="1:3" ht="18" customHeight="1">
      <c r="A68" s="257" t="s">
        <v>2899</v>
      </c>
      <c r="B68" s="258" t="s">
        <v>2900</v>
      </c>
      <c r="C68" s="259">
        <v>750000</v>
      </c>
    </row>
    <row r="69" spans="1:3" ht="18" customHeight="1">
      <c r="A69" s="257" t="s">
        <v>2901</v>
      </c>
      <c r="B69" s="258" t="s">
        <v>2783</v>
      </c>
      <c r="C69" s="259">
        <v>1000000</v>
      </c>
    </row>
    <row r="70" spans="1:3" ht="18" customHeight="1">
      <c r="A70" s="257" t="s">
        <v>2902</v>
      </c>
      <c r="B70" s="258" t="s">
        <v>2903</v>
      </c>
      <c r="C70" s="259">
        <v>1000000</v>
      </c>
    </row>
    <row r="71" spans="1:3" ht="18" customHeight="1">
      <c r="A71" s="257" t="s">
        <v>2904</v>
      </c>
      <c r="B71" s="258" t="s">
        <v>2783</v>
      </c>
      <c r="C71" s="259">
        <v>1000000</v>
      </c>
    </row>
    <row r="72" spans="1:3" ht="18" customHeight="1">
      <c r="A72" s="257" t="s">
        <v>2905</v>
      </c>
      <c r="B72" s="258" t="s">
        <v>2906</v>
      </c>
      <c r="C72" s="259">
        <v>1000000</v>
      </c>
    </row>
    <row r="73" spans="1:3" ht="18" customHeight="1">
      <c r="A73" s="257" t="s">
        <v>2907</v>
      </c>
      <c r="B73" s="258" t="s">
        <v>2781</v>
      </c>
      <c r="C73" s="259">
        <v>1038900</v>
      </c>
    </row>
    <row r="74" spans="1:3" ht="18" customHeight="1">
      <c r="A74" s="257" t="s">
        <v>2908</v>
      </c>
      <c r="B74" s="258" t="s">
        <v>2841</v>
      </c>
      <c r="C74" s="259">
        <v>1400000</v>
      </c>
    </row>
    <row r="75" spans="1:3" ht="18" customHeight="1">
      <c r="A75" s="257" t="s">
        <v>2909</v>
      </c>
      <c r="B75" s="258" t="s">
        <v>2910</v>
      </c>
      <c r="C75" s="259">
        <v>1603770</v>
      </c>
    </row>
    <row r="76" spans="1:3" ht="18" customHeight="1">
      <c r="A76" s="257" t="s">
        <v>2911</v>
      </c>
      <c r="B76" s="258" t="s">
        <v>2912</v>
      </c>
      <c r="C76" s="259">
        <v>1640000</v>
      </c>
    </row>
    <row r="77" spans="1:3" ht="18" customHeight="1">
      <c r="A77" s="257" t="s">
        <v>2913</v>
      </c>
      <c r="B77" s="258" t="s">
        <v>2885</v>
      </c>
      <c r="C77" s="259">
        <v>1990000</v>
      </c>
    </row>
    <row r="78" spans="1:3" ht="18" customHeight="1">
      <c r="A78" s="257" t="s">
        <v>2914</v>
      </c>
      <c r="B78" s="262" t="s">
        <v>2915</v>
      </c>
      <c r="C78" s="259">
        <v>2310000</v>
      </c>
    </row>
    <row r="79" spans="1:3" ht="18" customHeight="1">
      <c r="A79" s="257" t="s">
        <v>2916</v>
      </c>
      <c r="B79" s="258" t="s">
        <v>2779</v>
      </c>
      <c r="C79" s="259">
        <v>2310000</v>
      </c>
    </row>
    <row r="80" spans="1:3" ht="18" customHeight="1">
      <c r="A80" s="257" t="s">
        <v>2917</v>
      </c>
      <c r="B80" s="258" t="s">
        <v>2918</v>
      </c>
      <c r="C80" s="259">
        <v>2530000</v>
      </c>
    </row>
    <row r="81" spans="1:3" ht="18" customHeight="1">
      <c r="A81" s="257" t="s">
        <v>2919</v>
      </c>
      <c r="B81" s="258" t="s">
        <v>2920</v>
      </c>
      <c r="C81" s="259">
        <v>4000000</v>
      </c>
    </row>
    <row r="82" spans="1:3" ht="18" customHeight="1">
      <c r="A82" s="257" t="s">
        <v>2921</v>
      </c>
      <c r="B82" s="258" t="s">
        <v>2922</v>
      </c>
      <c r="C82" s="259">
        <v>7000000</v>
      </c>
    </row>
    <row r="83" spans="1:3" ht="18" customHeight="1">
      <c r="A83" s="257" t="s">
        <v>2923</v>
      </c>
      <c r="B83" s="258" t="s">
        <v>2924</v>
      </c>
      <c r="C83" s="259">
        <v>36320000</v>
      </c>
    </row>
    <row r="84" spans="1:3" ht="18" customHeight="1">
      <c r="A84" s="257" t="s">
        <v>2925</v>
      </c>
      <c r="B84" s="258" t="s">
        <v>2926</v>
      </c>
      <c r="C84" s="259">
        <v>60570000</v>
      </c>
    </row>
  </sheetData>
  <sheetProtection/>
  <mergeCells count="1">
    <mergeCell ref="A2:C2"/>
  </mergeCells>
  <printOptions horizontalCentered="1" verticalCentered="1"/>
  <pageMargins left="1.141732283464567" right="0.7480314960629921" top="0.5905511811023623" bottom="0.3937007874015748" header="0.5118110236220472" footer="0.5118110236220472"/>
  <pageSetup orientation="portrait" paperSize="9" scale="85"/>
</worksheet>
</file>

<file path=xl/worksheets/sheet11.xml><?xml version="1.0" encoding="utf-8"?>
<worksheet xmlns="http://schemas.openxmlformats.org/spreadsheetml/2006/main" xmlns:r="http://schemas.openxmlformats.org/officeDocument/2006/relationships">
  <dimension ref="A1:E29"/>
  <sheetViews>
    <sheetView workbookViewId="0" topLeftCell="A1">
      <selection activeCell="A1" sqref="A1"/>
    </sheetView>
  </sheetViews>
  <sheetFormatPr defaultColWidth="9.00390625" defaultRowHeight="14.25"/>
  <cols>
    <col min="1" max="1" width="27.50390625" style="0" customWidth="1"/>
    <col min="2" max="2" width="12.875" style="0" customWidth="1"/>
    <col min="3" max="3" width="12.50390625" style="0" customWidth="1"/>
    <col min="4" max="4" width="10.875" style="0" customWidth="1"/>
    <col min="5" max="5" width="13.50390625" style="0" customWidth="1"/>
  </cols>
  <sheetData>
    <row r="1" spans="1:5" ht="14.25">
      <c r="A1" s="234" t="s">
        <v>2927</v>
      </c>
      <c r="B1" s="235"/>
      <c r="C1" s="236"/>
      <c r="D1" s="236"/>
      <c r="E1" s="236"/>
    </row>
    <row r="2" spans="1:5" ht="25.5">
      <c r="A2" s="237" t="s">
        <v>19</v>
      </c>
      <c r="B2" s="237"/>
      <c r="C2" s="237"/>
      <c r="D2" s="237"/>
      <c r="E2" s="237"/>
    </row>
    <row r="3" spans="1:5" ht="24.75" customHeight="1">
      <c r="A3" s="238"/>
      <c r="B3" s="239"/>
      <c r="C3" s="236"/>
      <c r="D3" s="236"/>
      <c r="E3" s="239" t="s">
        <v>55</v>
      </c>
    </row>
    <row r="4" spans="1:5" ht="24.75" customHeight="1">
      <c r="A4" s="240" t="s">
        <v>2928</v>
      </c>
      <c r="B4" s="241" t="s">
        <v>58</v>
      </c>
      <c r="C4" s="241" t="s">
        <v>59</v>
      </c>
      <c r="D4" s="241" t="s">
        <v>60</v>
      </c>
      <c r="E4" s="242" t="s">
        <v>2929</v>
      </c>
    </row>
    <row r="5" spans="1:5" ht="24.75" customHeight="1">
      <c r="A5" s="243" t="s">
        <v>2930</v>
      </c>
      <c r="B5" s="243">
        <f>B6+B28</f>
        <v>0</v>
      </c>
      <c r="C5" s="243">
        <f>C6+C28</f>
        <v>627</v>
      </c>
      <c r="D5" s="243">
        <f>D6+D28</f>
        <v>627</v>
      </c>
      <c r="E5" s="244" t="e">
        <f>D5/B5*100</f>
        <v>#DIV/0!</v>
      </c>
    </row>
    <row r="6" spans="1:5" ht="24.75" customHeight="1">
      <c r="A6" s="245" t="s">
        <v>2931</v>
      </c>
      <c r="B6" s="243">
        <f>SUM(B7:B27)</f>
        <v>0</v>
      </c>
      <c r="C6" s="243">
        <f>SUM(C7:C27)</f>
        <v>627</v>
      </c>
      <c r="D6" s="243">
        <f>SUM(D7:D27)</f>
        <v>627</v>
      </c>
      <c r="E6" s="244" t="e">
        <f aca="true" t="shared" si="0" ref="E6:E28">D6/B6*100</f>
        <v>#DIV/0!</v>
      </c>
    </row>
    <row r="7" spans="1:5" ht="24.75" customHeight="1">
      <c r="A7" s="245" t="s">
        <v>2932</v>
      </c>
      <c r="B7" s="243"/>
      <c r="C7" s="246"/>
      <c r="D7" s="246"/>
      <c r="E7" s="244" t="e">
        <f t="shared" si="0"/>
        <v>#DIV/0!</v>
      </c>
    </row>
    <row r="8" spans="1:5" ht="24.75" customHeight="1">
      <c r="A8" s="245" t="s">
        <v>2933</v>
      </c>
      <c r="B8" s="243"/>
      <c r="C8" s="246"/>
      <c r="D8" s="246"/>
      <c r="E8" s="244" t="e">
        <f t="shared" si="0"/>
        <v>#DIV/0!</v>
      </c>
    </row>
    <row r="9" spans="1:5" ht="24.75" customHeight="1">
      <c r="A9" s="245" t="s">
        <v>2934</v>
      </c>
      <c r="B9" s="243"/>
      <c r="C9" s="243"/>
      <c r="D9" s="243"/>
      <c r="E9" s="244" t="e">
        <f t="shared" si="0"/>
        <v>#DIV/0!</v>
      </c>
    </row>
    <row r="10" spans="1:5" ht="24.75" customHeight="1">
      <c r="A10" s="245" t="s">
        <v>569</v>
      </c>
      <c r="B10" s="243"/>
      <c r="C10" s="243"/>
      <c r="D10" s="243"/>
      <c r="E10" s="244" t="e">
        <f t="shared" si="0"/>
        <v>#DIV/0!</v>
      </c>
    </row>
    <row r="11" spans="1:5" ht="24.75" customHeight="1">
      <c r="A11" s="245" t="s">
        <v>709</v>
      </c>
      <c r="B11" s="243"/>
      <c r="C11" s="246"/>
      <c r="D11" s="246"/>
      <c r="E11" s="244" t="e">
        <f t="shared" si="0"/>
        <v>#DIV/0!</v>
      </c>
    </row>
    <row r="12" spans="1:5" ht="24.75" customHeight="1">
      <c r="A12" s="245" t="s">
        <v>810</v>
      </c>
      <c r="B12" s="243"/>
      <c r="C12" s="246">
        <v>87</v>
      </c>
      <c r="D12" s="246">
        <v>87</v>
      </c>
      <c r="E12" s="244" t="e">
        <f t="shared" si="0"/>
        <v>#DIV/0!</v>
      </c>
    </row>
    <row r="13" spans="1:5" ht="24.75" customHeight="1">
      <c r="A13" s="245" t="s">
        <v>914</v>
      </c>
      <c r="B13" s="243"/>
      <c r="C13" s="246"/>
      <c r="D13" s="246"/>
      <c r="E13" s="244" t="e">
        <f t="shared" si="0"/>
        <v>#DIV/0!</v>
      </c>
    </row>
    <row r="14" spans="1:5" ht="24.75" customHeight="1">
      <c r="A14" s="245" t="s">
        <v>1012</v>
      </c>
      <c r="B14" s="243"/>
      <c r="C14" s="246"/>
      <c r="D14" s="246"/>
      <c r="E14" s="244" t="e">
        <f t="shared" si="0"/>
        <v>#DIV/0!</v>
      </c>
    </row>
    <row r="15" spans="1:5" ht="24.75" customHeight="1">
      <c r="A15" s="245" t="s">
        <v>1241</v>
      </c>
      <c r="B15" s="243"/>
      <c r="C15" s="246"/>
      <c r="D15" s="246"/>
      <c r="E15" s="244" t="e">
        <f t="shared" si="0"/>
        <v>#DIV/0!</v>
      </c>
    </row>
    <row r="16" spans="1:5" ht="24.75" customHeight="1">
      <c r="A16" s="245" t="s">
        <v>1376</v>
      </c>
      <c r="B16" s="243"/>
      <c r="C16" s="246"/>
      <c r="D16" s="246"/>
      <c r="E16" s="244" t="e">
        <f t="shared" si="0"/>
        <v>#DIV/0!</v>
      </c>
    </row>
    <row r="17" spans="1:5" ht="24.75" customHeight="1">
      <c r="A17" s="245" t="s">
        <v>1525</v>
      </c>
      <c r="B17" s="243"/>
      <c r="C17" s="243"/>
      <c r="D17" s="243"/>
      <c r="E17" s="244" t="e">
        <f t="shared" si="0"/>
        <v>#DIV/0!</v>
      </c>
    </row>
    <row r="18" spans="1:5" ht="24.75" customHeight="1">
      <c r="A18" s="245" t="s">
        <v>1567</v>
      </c>
      <c r="B18" s="243"/>
      <c r="C18" s="246">
        <v>540</v>
      </c>
      <c r="D18" s="246">
        <v>540</v>
      </c>
      <c r="E18" s="244" t="e">
        <f t="shared" si="0"/>
        <v>#DIV/0!</v>
      </c>
    </row>
    <row r="19" spans="1:5" ht="24.75" customHeight="1">
      <c r="A19" s="245" t="s">
        <v>1774</v>
      </c>
      <c r="B19" s="243"/>
      <c r="C19" s="246"/>
      <c r="D19" s="246"/>
      <c r="E19" s="244" t="e">
        <f t="shared" si="0"/>
        <v>#DIV/0!</v>
      </c>
    </row>
    <row r="20" spans="1:5" ht="24.75" customHeight="1">
      <c r="A20" s="245" t="s">
        <v>2935</v>
      </c>
      <c r="B20" s="243"/>
      <c r="C20" s="246"/>
      <c r="D20" s="246"/>
      <c r="E20" s="244" t="e">
        <f t="shared" si="0"/>
        <v>#DIV/0!</v>
      </c>
    </row>
    <row r="21" spans="1:5" ht="24.75" customHeight="1">
      <c r="A21" s="245" t="s">
        <v>1995</v>
      </c>
      <c r="B21" s="243"/>
      <c r="C21" s="246"/>
      <c r="D21" s="246"/>
      <c r="E21" s="244" t="e">
        <f t="shared" si="0"/>
        <v>#DIV/0!</v>
      </c>
    </row>
    <row r="22" spans="1:5" ht="24.75" customHeight="1">
      <c r="A22" s="247" t="s">
        <v>2028</v>
      </c>
      <c r="B22" s="243"/>
      <c r="C22" s="246"/>
      <c r="D22" s="246"/>
      <c r="E22" s="244" t="e">
        <f t="shared" si="0"/>
        <v>#DIV/0!</v>
      </c>
    </row>
    <row r="23" spans="1:5" ht="24.75" customHeight="1">
      <c r="A23" s="245" t="s">
        <v>2102</v>
      </c>
      <c r="B23" s="243"/>
      <c r="C23" s="246"/>
      <c r="D23" s="246"/>
      <c r="E23" s="244" t="e">
        <f t="shared" si="0"/>
        <v>#DIV/0!</v>
      </c>
    </row>
    <row r="24" spans="1:5" ht="24.75" customHeight="1">
      <c r="A24" s="245" t="s">
        <v>2184</v>
      </c>
      <c r="B24" s="243"/>
      <c r="C24" s="246"/>
      <c r="D24" s="246"/>
      <c r="E24" s="244" t="e">
        <f t="shared" si="0"/>
        <v>#DIV/0!</v>
      </c>
    </row>
    <row r="25" spans="1:5" ht="24.75" customHeight="1">
      <c r="A25" s="245" t="s">
        <v>2224</v>
      </c>
      <c r="B25" s="243"/>
      <c r="C25" s="246"/>
      <c r="D25" s="246"/>
      <c r="E25" s="244" t="e">
        <f t="shared" si="0"/>
        <v>#DIV/0!</v>
      </c>
    </row>
    <row r="26" spans="1:5" ht="24.75" customHeight="1">
      <c r="A26" s="245" t="s">
        <v>2936</v>
      </c>
      <c r="B26" s="243"/>
      <c r="C26" s="246"/>
      <c r="D26" s="246"/>
      <c r="E26" s="244" t="e">
        <f t="shared" si="0"/>
        <v>#DIV/0!</v>
      </c>
    </row>
    <row r="27" spans="1:5" ht="24.75" customHeight="1">
      <c r="A27" s="245" t="s">
        <v>2413</v>
      </c>
      <c r="B27" s="243"/>
      <c r="C27" s="246"/>
      <c r="D27" s="246"/>
      <c r="E27" s="244" t="e">
        <f t="shared" si="0"/>
        <v>#DIV/0!</v>
      </c>
    </row>
    <row r="28" spans="1:5" ht="24.75" customHeight="1">
      <c r="A28" s="245" t="s">
        <v>2937</v>
      </c>
      <c r="B28" s="243"/>
      <c r="C28" s="248"/>
      <c r="D28" s="246"/>
      <c r="E28" s="244" t="e">
        <f t="shared" si="0"/>
        <v>#DIV/0!</v>
      </c>
    </row>
    <row r="29" spans="1:5" ht="59.25" customHeight="1">
      <c r="A29" s="249" t="s">
        <v>2938</v>
      </c>
      <c r="B29" s="249"/>
      <c r="C29" s="249"/>
      <c r="D29" s="249"/>
      <c r="E29" s="249"/>
    </row>
  </sheetData>
  <sheetProtection/>
  <mergeCells count="2">
    <mergeCell ref="A2:E2"/>
    <mergeCell ref="A29:E29"/>
  </mergeCells>
  <printOptions horizontalCentered="1" verticalCentered="1"/>
  <pageMargins left="0.35433070866141736" right="0.15748031496062992" top="0.7874015748031497" bottom="0.7874015748031497" header="0.5118110236220472" footer="0.5118110236220472"/>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00390625" defaultRowHeight="14.25"/>
  <cols>
    <col min="1" max="1" width="35.00390625" style="0" customWidth="1"/>
    <col min="2" max="2" width="26.00390625" style="0" customWidth="1"/>
    <col min="3" max="3" width="14.75390625" style="0" customWidth="1"/>
    <col min="4" max="4" width="16.00390625" style="0" customWidth="1"/>
    <col min="5" max="5" width="16.375" style="0" customWidth="1"/>
  </cols>
  <sheetData>
    <row r="1" ht="14.25">
      <c r="A1" s="82" t="s">
        <v>2939</v>
      </c>
    </row>
    <row r="2" spans="1:5" ht="76.5" customHeight="1">
      <c r="A2" s="225" t="s">
        <v>21</v>
      </c>
      <c r="B2" s="225"/>
      <c r="C2" s="225"/>
      <c r="D2" s="225"/>
      <c r="E2" s="225"/>
    </row>
    <row r="3" spans="1:5" ht="14.25" customHeight="1">
      <c r="A3" s="11"/>
      <c r="B3" s="11"/>
      <c r="C3" s="11"/>
      <c r="D3" s="226" t="s">
        <v>2940</v>
      </c>
      <c r="E3" s="226"/>
    </row>
    <row r="4" spans="1:5" ht="24.75" customHeight="1">
      <c r="A4" s="15" t="s">
        <v>2941</v>
      </c>
      <c r="B4" s="15" t="s">
        <v>58</v>
      </c>
      <c r="C4" s="227" t="s">
        <v>59</v>
      </c>
      <c r="D4" s="227" t="s">
        <v>60</v>
      </c>
      <c r="E4" s="15" t="s">
        <v>2942</v>
      </c>
    </row>
    <row r="5" spans="1:5" ht="24.75" customHeight="1">
      <c r="A5" s="228" t="s">
        <v>2943</v>
      </c>
      <c r="B5" s="229"/>
      <c r="C5" s="230">
        <v>12473.97</v>
      </c>
      <c r="D5" s="230">
        <v>12473.97</v>
      </c>
      <c r="E5" s="231" t="e">
        <f>D5/B5*100</f>
        <v>#DIV/0!</v>
      </c>
    </row>
    <row r="6" spans="1:5" ht="24.75" customHeight="1">
      <c r="A6" s="228" t="s">
        <v>2944</v>
      </c>
      <c r="B6" s="229"/>
      <c r="C6" s="230"/>
      <c r="D6" s="230"/>
      <c r="E6" s="231" t="e">
        <f aca="true" t="shared" si="0" ref="E6:E12">D6/B6*100</f>
        <v>#DIV/0!</v>
      </c>
    </row>
    <row r="7" spans="1:5" ht="24.75" customHeight="1">
      <c r="A7" s="228" t="s">
        <v>2944</v>
      </c>
      <c r="B7" s="229"/>
      <c r="C7" s="230"/>
      <c r="D7" s="230"/>
      <c r="E7" s="231" t="e">
        <f t="shared" si="0"/>
        <v>#DIV/0!</v>
      </c>
    </row>
    <row r="8" spans="1:5" ht="24.75" customHeight="1">
      <c r="A8" s="228" t="s">
        <v>2944</v>
      </c>
      <c r="B8" s="229"/>
      <c r="C8" s="229"/>
      <c r="D8" s="229"/>
      <c r="E8" s="231" t="e">
        <f t="shared" si="0"/>
        <v>#DIV/0!</v>
      </c>
    </row>
    <row r="9" spans="1:5" ht="24.75" customHeight="1">
      <c r="A9" s="228" t="s">
        <v>2944</v>
      </c>
      <c r="B9" s="229"/>
      <c r="C9" s="230"/>
      <c r="D9" s="230"/>
      <c r="E9" s="231" t="e">
        <f t="shared" si="0"/>
        <v>#DIV/0!</v>
      </c>
    </row>
    <row r="10" spans="1:5" ht="24.75" customHeight="1">
      <c r="A10" s="228"/>
      <c r="B10" s="229"/>
      <c r="C10" s="230"/>
      <c r="D10" s="230"/>
      <c r="E10" s="231" t="e">
        <f t="shared" si="0"/>
        <v>#DIV/0!</v>
      </c>
    </row>
    <row r="11" spans="1:5" ht="24.75" customHeight="1">
      <c r="A11" s="34"/>
      <c r="B11" s="230"/>
      <c r="C11" s="230"/>
      <c r="D11" s="230"/>
      <c r="E11" s="231" t="e">
        <f t="shared" si="0"/>
        <v>#DIV/0!</v>
      </c>
    </row>
    <row r="12" spans="1:5" ht="24.75" customHeight="1">
      <c r="A12" s="15" t="s">
        <v>2714</v>
      </c>
      <c r="B12" s="15">
        <f>SUM(B5:B11)</f>
        <v>0</v>
      </c>
      <c r="C12" s="31">
        <f>SUM(C5:C11)</f>
        <v>12473.97</v>
      </c>
      <c r="D12" s="31">
        <f>SUM(D5:D11)</f>
        <v>12473.97</v>
      </c>
      <c r="E12" s="231" t="e">
        <f t="shared" si="0"/>
        <v>#DIV/0!</v>
      </c>
    </row>
    <row r="13" spans="1:5" ht="14.25">
      <c r="A13" s="232" t="s">
        <v>2945</v>
      </c>
      <c r="B13" s="233"/>
      <c r="C13" s="233"/>
      <c r="D13" s="233"/>
      <c r="E13" s="233"/>
    </row>
  </sheetData>
  <sheetProtection/>
  <mergeCells count="3">
    <mergeCell ref="A2:E2"/>
    <mergeCell ref="D3:E3"/>
    <mergeCell ref="A13:E13"/>
  </mergeCells>
  <printOptions horizontalCentered="1" verticalCentered="1"/>
  <pageMargins left="0.7480314960629921" right="0.7480314960629921" top="0.9842519685039371" bottom="0.9842519685039371" header="0.5118110236220472" footer="0.5118110236220472"/>
  <pageSetup orientation="landscape" paperSize="9"/>
</worksheet>
</file>

<file path=xl/worksheets/sheet13.xml><?xml version="1.0" encoding="utf-8"?>
<worksheet xmlns="http://schemas.openxmlformats.org/spreadsheetml/2006/main" xmlns:r="http://schemas.openxmlformats.org/officeDocument/2006/relationships">
  <dimension ref="A1:H22"/>
  <sheetViews>
    <sheetView workbookViewId="0" topLeftCell="A1">
      <selection activeCell="A1" sqref="A1"/>
    </sheetView>
  </sheetViews>
  <sheetFormatPr defaultColWidth="9.00390625" defaultRowHeight="14.25"/>
  <cols>
    <col min="1" max="1" width="37.75390625" style="0" customWidth="1"/>
    <col min="2" max="2" width="11.75390625" style="0" customWidth="1"/>
    <col min="3" max="3" width="12.125" style="0" customWidth="1"/>
    <col min="4" max="4" width="13.00390625" style="0" customWidth="1"/>
    <col min="5" max="5" width="10.625" style="0" customWidth="1"/>
    <col min="6" max="6" width="12.50390625" style="0" customWidth="1"/>
    <col min="7" max="7" width="13.875" style="0" customWidth="1"/>
    <col min="8" max="8" width="14.375" style="0" customWidth="1"/>
  </cols>
  <sheetData>
    <row r="1" spans="1:6" ht="18.75">
      <c r="A1" s="63" t="s">
        <v>2946</v>
      </c>
      <c r="B1" s="211"/>
      <c r="C1" s="64"/>
      <c r="D1" s="65"/>
      <c r="E1" s="65"/>
      <c r="F1" s="65"/>
    </row>
    <row r="2" spans="1:8" ht="25.5">
      <c r="A2" s="212" t="s">
        <v>23</v>
      </c>
      <c r="B2" s="212"/>
      <c r="C2" s="212"/>
      <c r="D2" s="212"/>
      <c r="E2" s="212"/>
      <c r="F2" s="212"/>
      <c r="G2" s="212"/>
      <c r="H2" s="212"/>
    </row>
    <row r="3" spans="1:6" ht="24.75" customHeight="1">
      <c r="A3" s="213"/>
      <c r="B3" s="213"/>
      <c r="C3" s="214"/>
      <c r="D3" s="213"/>
      <c r="E3" s="213"/>
      <c r="F3" s="214" t="s">
        <v>55</v>
      </c>
    </row>
    <row r="4" spans="1:8" ht="19.5" customHeight="1">
      <c r="A4" s="215" t="s">
        <v>2947</v>
      </c>
      <c r="B4" s="215" t="s">
        <v>57</v>
      </c>
      <c r="C4" s="119" t="s">
        <v>58</v>
      </c>
      <c r="D4" s="119" t="s">
        <v>59</v>
      </c>
      <c r="E4" s="119" t="s">
        <v>60</v>
      </c>
      <c r="F4" s="120" t="s">
        <v>2929</v>
      </c>
      <c r="G4" s="120" t="s">
        <v>62</v>
      </c>
      <c r="H4" s="120" t="s">
        <v>63</v>
      </c>
    </row>
    <row r="5" spans="1:8" ht="19.5" customHeight="1">
      <c r="A5" s="216" t="s">
        <v>2948</v>
      </c>
      <c r="B5" s="217"/>
      <c r="C5" s="218"/>
      <c r="D5" s="219"/>
      <c r="E5" s="219"/>
      <c r="F5" s="74" t="e">
        <f>E5/C5*100</f>
        <v>#DIV/0!</v>
      </c>
      <c r="G5" s="189" t="e">
        <f>E5/B5*100</f>
        <v>#DIV/0!</v>
      </c>
      <c r="H5" s="220" t="e">
        <f>E5/D5*100</f>
        <v>#DIV/0!</v>
      </c>
    </row>
    <row r="6" spans="1:8" ht="19.5" customHeight="1">
      <c r="A6" s="216" t="s">
        <v>2949</v>
      </c>
      <c r="B6" s="217"/>
      <c r="C6" s="221"/>
      <c r="D6" s="219"/>
      <c r="E6" s="219"/>
      <c r="F6" s="74"/>
      <c r="G6" s="189" t="e">
        <f aca="true" t="shared" si="0" ref="G6:G22">E6/B6*100</f>
        <v>#DIV/0!</v>
      </c>
      <c r="H6" s="220" t="e">
        <f aca="true" t="shared" si="1" ref="H6:H22">E6/D6*100</f>
        <v>#DIV/0!</v>
      </c>
    </row>
    <row r="7" spans="1:8" ht="19.5" customHeight="1">
      <c r="A7" s="216" t="s">
        <v>2950</v>
      </c>
      <c r="B7" s="217"/>
      <c r="C7" s="221"/>
      <c r="D7" s="219"/>
      <c r="E7" s="219"/>
      <c r="F7" s="74"/>
      <c r="G7" s="189" t="e">
        <f t="shared" si="0"/>
        <v>#DIV/0!</v>
      </c>
      <c r="H7" s="220" t="e">
        <f t="shared" si="1"/>
        <v>#DIV/0!</v>
      </c>
    </row>
    <row r="8" spans="1:8" ht="19.5" customHeight="1">
      <c r="A8" s="216" t="s">
        <v>2951</v>
      </c>
      <c r="B8" s="217"/>
      <c r="C8" s="221"/>
      <c r="D8" s="222"/>
      <c r="E8" s="222"/>
      <c r="F8" s="74"/>
      <c r="G8" s="189" t="e">
        <f t="shared" si="0"/>
        <v>#DIV/0!</v>
      </c>
      <c r="H8" s="220" t="e">
        <f t="shared" si="1"/>
        <v>#DIV/0!</v>
      </c>
    </row>
    <row r="9" spans="1:8" ht="19.5" customHeight="1">
      <c r="A9" s="216" t="s">
        <v>2952</v>
      </c>
      <c r="B9" s="217"/>
      <c r="C9" s="221"/>
      <c r="D9" s="219"/>
      <c r="E9" s="219"/>
      <c r="F9" s="74"/>
      <c r="G9" s="189" t="e">
        <f t="shared" si="0"/>
        <v>#DIV/0!</v>
      </c>
      <c r="H9" s="220" t="e">
        <f t="shared" si="1"/>
        <v>#DIV/0!</v>
      </c>
    </row>
    <row r="10" spans="1:8" ht="19.5" customHeight="1">
      <c r="A10" s="216" t="s">
        <v>2953</v>
      </c>
      <c r="B10" s="217"/>
      <c r="C10" s="221"/>
      <c r="D10" s="219"/>
      <c r="E10" s="219"/>
      <c r="F10" s="74"/>
      <c r="G10" s="189" t="e">
        <f t="shared" si="0"/>
        <v>#DIV/0!</v>
      </c>
      <c r="H10" s="220" t="e">
        <f t="shared" si="1"/>
        <v>#DIV/0!</v>
      </c>
    </row>
    <row r="11" spans="1:8" ht="19.5" customHeight="1">
      <c r="A11" s="216" t="s">
        <v>2954</v>
      </c>
      <c r="B11" s="217">
        <v>6</v>
      </c>
      <c r="C11" s="221"/>
      <c r="D11" s="219">
        <v>8</v>
      </c>
      <c r="E11" s="219">
        <v>8</v>
      </c>
      <c r="F11" s="74" t="e">
        <f>E11/C11*100</f>
        <v>#DIV/0!</v>
      </c>
      <c r="G11" s="189">
        <f t="shared" si="0"/>
        <v>133.33333333333331</v>
      </c>
      <c r="H11" s="220">
        <f t="shared" si="1"/>
        <v>100</v>
      </c>
    </row>
    <row r="12" spans="1:8" ht="19.5" customHeight="1">
      <c r="A12" s="216" t="s">
        <v>2955</v>
      </c>
      <c r="B12" s="217">
        <v>817</v>
      </c>
      <c r="C12" s="221">
        <v>16889</v>
      </c>
      <c r="D12" s="221">
        <v>1100</v>
      </c>
      <c r="E12" s="219">
        <v>869</v>
      </c>
      <c r="F12" s="74">
        <f>E12/C12*100</f>
        <v>5.145360885783646</v>
      </c>
      <c r="G12" s="189">
        <f t="shared" si="0"/>
        <v>106.36474908200735</v>
      </c>
      <c r="H12" s="220">
        <f t="shared" si="1"/>
        <v>79</v>
      </c>
    </row>
    <row r="13" spans="1:8" ht="19.5" customHeight="1">
      <c r="A13" s="216" t="s">
        <v>2956</v>
      </c>
      <c r="B13" s="217"/>
      <c r="C13" s="221"/>
      <c r="D13" s="221"/>
      <c r="E13" s="219"/>
      <c r="F13" s="74"/>
      <c r="G13" s="189" t="e">
        <f t="shared" si="0"/>
        <v>#DIV/0!</v>
      </c>
      <c r="H13" s="220" t="e">
        <f t="shared" si="1"/>
        <v>#DIV/0!</v>
      </c>
    </row>
    <row r="14" spans="1:8" ht="19.5" customHeight="1">
      <c r="A14" s="216" t="s">
        <v>2957</v>
      </c>
      <c r="B14" s="217"/>
      <c r="C14" s="221"/>
      <c r="D14" s="221"/>
      <c r="E14" s="219"/>
      <c r="F14" s="74"/>
      <c r="G14" s="189" t="e">
        <f t="shared" si="0"/>
        <v>#DIV/0!</v>
      </c>
      <c r="H14" s="220" t="e">
        <f t="shared" si="1"/>
        <v>#DIV/0!</v>
      </c>
    </row>
    <row r="15" spans="1:8" ht="19.5" customHeight="1">
      <c r="A15" s="216" t="s">
        <v>2958</v>
      </c>
      <c r="B15" s="217">
        <v>29</v>
      </c>
      <c r="C15" s="221">
        <v>20</v>
      </c>
      <c r="D15" s="221">
        <v>60</v>
      </c>
      <c r="E15" s="219">
        <v>52</v>
      </c>
      <c r="F15" s="74">
        <f>E15/C15*100</f>
        <v>260</v>
      </c>
      <c r="G15" s="189">
        <f t="shared" si="0"/>
        <v>179.31034482758622</v>
      </c>
      <c r="H15" s="220">
        <f t="shared" si="1"/>
        <v>86.66666666666667</v>
      </c>
    </row>
    <row r="16" spans="1:8" ht="19.5" customHeight="1">
      <c r="A16" s="216" t="s">
        <v>2959</v>
      </c>
      <c r="B16" s="217"/>
      <c r="C16" s="221"/>
      <c r="D16" s="221"/>
      <c r="E16" s="219"/>
      <c r="F16" s="74"/>
      <c r="G16" s="189" t="e">
        <f t="shared" si="0"/>
        <v>#DIV/0!</v>
      </c>
      <c r="H16" s="220" t="e">
        <f t="shared" si="1"/>
        <v>#DIV/0!</v>
      </c>
    </row>
    <row r="17" spans="1:8" ht="19.5" customHeight="1">
      <c r="A17" s="216" t="s">
        <v>2960</v>
      </c>
      <c r="B17" s="217"/>
      <c r="C17" s="221"/>
      <c r="D17" s="221"/>
      <c r="E17" s="219"/>
      <c r="F17" s="74"/>
      <c r="G17" s="189" t="e">
        <f t="shared" si="0"/>
        <v>#DIV/0!</v>
      </c>
      <c r="H17" s="220" t="e">
        <f t="shared" si="1"/>
        <v>#DIV/0!</v>
      </c>
    </row>
    <row r="18" spans="1:8" ht="19.5" customHeight="1">
      <c r="A18" s="216" t="s">
        <v>2961</v>
      </c>
      <c r="B18" s="217"/>
      <c r="C18" s="221"/>
      <c r="D18" s="221"/>
      <c r="E18" s="219"/>
      <c r="F18" s="74"/>
      <c r="G18" s="189" t="e">
        <f t="shared" si="0"/>
        <v>#DIV/0!</v>
      </c>
      <c r="H18" s="220" t="e">
        <f t="shared" si="1"/>
        <v>#DIV/0!</v>
      </c>
    </row>
    <row r="19" spans="1:8" ht="19.5" customHeight="1">
      <c r="A19" s="216" t="s">
        <v>2962</v>
      </c>
      <c r="B19" s="217"/>
      <c r="C19" s="221"/>
      <c r="D19" s="221">
        <v>110</v>
      </c>
      <c r="E19" s="219">
        <v>90</v>
      </c>
      <c r="F19" s="74" t="e">
        <f>E19/C19*100</f>
        <v>#DIV/0!</v>
      </c>
      <c r="G19" s="189" t="e">
        <f t="shared" si="0"/>
        <v>#DIV/0!</v>
      </c>
      <c r="H19" s="220">
        <f t="shared" si="1"/>
        <v>81.81818181818183</v>
      </c>
    </row>
    <row r="20" spans="1:8" ht="19.5" customHeight="1">
      <c r="A20" s="216" t="s">
        <v>2963</v>
      </c>
      <c r="B20" s="217"/>
      <c r="C20" s="221"/>
      <c r="D20" s="219"/>
      <c r="E20" s="219"/>
      <c r="F20" s="74"/>
      <c r="G20" s="189" t="e">
        <f t="shared" si="0"/>
        <v>#DIV/0!</v>
      </c>
      <c r="H20" s="220" t="e">
        <f t="shared" si="1"/>
        <v>#DIV/0!</v>
      </c>
    </row>
    <row r="21" spans="1:8" ht="19.5" customHeight="1">
      <c r="A21" s="216" t="s">
        <v>2964</v>
      </c>
      <c r="B21" s="217"/>
      <c r="C21" s="221"/>
      <c r="D21" s="219">
        <v>170</v>
      </c>
      <c r="E21" s="219">
        <v>88</v>
      </c>
      <c r="F21" s="74" t="e">
        <f>E21/C21*100</f>
        <v>#DIV/0!</v>
      </c>
      <c r="G21" s="189" t="e">
        <f t="shared" si="0"/>
        <v>#DIV/0!</v>
      </c>
      <c r="H21" s="220">
        <f t="shared" si="1"/>
        <v>51.76470588235295</v>
      </c>
    </row>
    <row r="22" spans="1:8" ht="19.5" customHeight="1">
      <c r="A22" s="223" t="s">
        <v>2965</v>
      </c>
      <c r="B22" s="224">
        <f>SUM(B5:B21)</f>
        <v>852</v>
      </c>
      <c r="C22" s="224">
        <f>SUM(C5:C21)</f>
        <v>16909</v>
      </c>
      <c r="D22" s="224">
        <f>SUM(D5:D21)</f>
        <v>1448</v>
      </c>
      <c r="E22" s="224">
        <f>SUM(E5:E21)</f>
        <v>1107</v>
      </c>
      <c r="F22" s="74">
        <f>E22/C22*100</f>
        <v>6.546809391448341</v>
      </c>
      <c r="G22" s="189">
        <f t="shared" si="0"/>
        <v>129.92957746478874</v>
      </c>
      <c r="H22" s="220">
        <f t="shared" si="1"/>
        <v>76.45027624309392</v>
      </c>
    </row>
  </sheetData>
  <sheetProtection/>
  <mergeCells count="1">
    <mergeCell ref="A2:H2"/>
  </mergeCells>
  <printOptions horizontalCentered="1" verticalCentered="1"/>
  <pageMargins left="0.5511811023622047" right="0.5511811023622047" top="1.1811023622047245" bottom="0.5905511811023623" header="0.5118110236220472" footer="0.5118110236220472"/>
  <pageSetup horizontalDpi="600" verticalDpi="600" orientation="landscape" paperSize="9" scale="95"/>
</worksheet>
</file>

<file path=xl/worksheets/sheet14.xml><?xml version="1.0" encoding="utf-8"?>
<worksheet xmlns="http://schemas.openxmlformats.org/spreadsheetml/2006/main" xmlns:r="http://schemas.openxmlformats.org/officeDocument/2006/relationships">
  <dimension ref="A1:H134"/>
  <sheetViews>
    <sheetView workbookViewId="0" topLeftCell="A1">
      <selection activeCell="A1" sqref="A1"/>
    </sheetView>
  </sheetViews>
  <sheetFormatPr defaultColWidth="9.00390625" defaultRowHeight="14.25"/>
  <cols>
    <col min="1" max="1" width="49.75390625" style="0" customWidth="1"/>
    <col min="2" max="2" width="10.875" style="0" customWidth="1"/>
    <col min="3" max="3" width="11.375" style="176" customWidth="1"/>
    <col min="4" max="4" width="12.75390625" style="176" customWidth="1"/>
    <col min="5" max="5" width="9.375" style="0" customWidth="1"/>
    <col min="6" max="6" width="11.375" style="0" customWidth="1"/>
    <col min="7" max="8" width="13.25390625" style="0" customWidth="1"/>
  </cols>
  <sheetData>
    <row r="1" spans="1:6" ht="14.25">
      <c r="A1" s="177" t="s">
        <v>2966</v>
      </c>
      <c r="B1" s="177"/>
      <c r="C1" s="178"/>
      <c r="D1" s="179"/>
      <c r="E1" s="180"/>
      <c r="F1" s="180"/>
    </row>
    <row r="2" spans="1:8" ht="25.5">
      <c r="A2" s="181" t="s">
        <v>25</v>
      </c>
      <c r="B2" s="181"/>
      <c r="C2" s="181"/>
      <c r="D2" s="181"/>
      <c r="E2" s="181"/>
      <c r="F2" s="181"/>
      <c r="G2" s="181"/>
      <c r="H2" s="181"/>
    </row>
    <row r="3" spans="1:6" ht="14.25">
      <c r="A3" s="182"/>
      <c r="B3" s="182"/>
      <c r="C3" s="183"/>
      <c r="D3" s="179"/>
      <c r="E3" s="180"/>
      <c r="F3" s="184" t="s">
        <v>55</v>
      </c>
    </row>
    <row r="4" spans="1:8" ht="24.75" customHeight="1">
      <c r="A4" s="185" t="s">
        <v>2947</v>
      </c>
      <c r="B4" s="185" t="s">
        <v>57</v>
      </c>
      <c r="C4" s="120" t="s">
        <v>58</v>
      </c>
      <c r="D4" s="120" t="s">
        <v>59</v>
      </c>
      <c r="E4" s="119" t="s">
        <v>60</v>
      </c>
      <c r="F4" s="120" t="s">
        <v>2929</v>
      </c>
      <c r="G4" s="120" t="s">
        <v>62</v>
      </c>
      <c r="H4" s="120" t="s">
        <v>63</v>
      </c>
    </row>
    <row r="5" spans="1:8" ht="18" customHeight="1">
      <c r="A5" s="186" t="s">
        <v>2967</v>
      </c>
      <c r="B5" s="187">
        <f>SUM(B6)</f>
        <v>0</v>
      </c>
      <c r="C5" s="187">
        <f>SUM(C6)</f>
        <v>0</v>
      </c>
      <c r="D5" s="187">
        <f>SUM(D6)</f>
        <v>0</v>
      </c>
      <c r="E5" s="187">
        <f>SUM(E6)</f>
        <v>0</v>
      </c>
      <c r="F5" s="188" t="e">
        <f>E5/C5*100</f>
        <v>#DIV/0!</v>
      </c>
      <c r="G5" s="189" t="e">
        <f>E5/B5*100</f>
        <v>#DIV/0!</v>
      </c>
      <c r="H5" s="189" t="e">
        <f>E5/D5*100</f>
        <v>#DIV/0!</v>
      </c>
    </row>
    <row r="6" spans="1:8" ht="18" customHeight="1">
      <c r="A6" s="190" t="s">
        <v>2968</v>
      </c>
      <c r="B6" s="119"/>
      <c r="C6" s="120"/>
      <c r="D6" s="120"/>
      <c r="E6" s="119"/>
      <c r="F6" s="188" t="e">
        <f aca="true" t="shared" si="0" ref="F6:F69">E6/C6*100</f>
        <v>#DIV/0!</v>
      </c>
      <c r="G6" s="189" t="e">
        <f aca="true" t="shared" si="1" ref="G6:G69">E6/B6*100</f>
        <v>#DIV/0!</v>
      </c>
      <c r="H6" s="189" t="e">
        <f aca="true" t="shared" si="2" ref="H6:H69">E6/D6*100</f>
        <v>#DIV/0!</v>
      </c>
    </row>
    <row r="7" spans="1:8" ht="18" customHeight="1">
      <c r="A7" s="186" t="s">
        <v>2969</v>
      </c>
      <c r="B7" s="191">
        <f>SUM(B8,B13,B19)</f>
        <v>22</v>
      </c>
      <c r="C7" s="191">
        <f>SUM(C8,C13,C19)</f>
        <v>0</v>
      </c>
      <c r="D7" s="191">
        <f>SUM(D8,D13,D19)</f>
        <v>0</v>
      </c>
      <c r="E7" s="191">
        <f>SUM(E8,E13,E19)</f>
        <v>0</v>
      </c>
      <c r="F7" s="188" t="e">
        <f t="shared" si="0"/>
        <v>#DIV/0!</v>
      </c>
      <c r="G7" s="189">
        <f t="shared" si="1"/>
        <v>0</v>
      </c>
      <c r="H7" s="189" t="e">
        <f t="shared" si="2"/>
        <v>#DIV/0!</v>
      </c>
    </row>
    <row r="8" spans="1:8" ht="18" customHeight="1">
      <c r="A8" s="190" t="s">
        <v>2970</v>
      </c>
      <c r="B8" s="192">
        <f>SUM(B9:B12)</f>
        <v>9</v>
      </c>
      <c r="C8" s="193">
        <f>SUM(C9:C12)</f>
        <v>0</v>
      </c>
      <c r="D8" s="193"/>
      <c r="E8" s="192">
        <f>SUM(E9:E12)</f>
        <v>0</v>
      </c>
      <c r="F8" s="188" t="e">
        <f t="shared" si="0"/>
        <v>#DIV/0!</v>
      </c>
      <c r="G8" s="189">
        <f t="shared" si="1"/>
        <v>0</v>
      </c>
      <c r="H8" s="189" t="e">
        <f t="shared" si="2"/>
        <v>#DIV/0!</v>
      </c>
    </row>
    <row r="9" spans="1:8" ht="18" customHeight="1">
      <c r="A9" s="190" t="s">
        <v>2971</v>
      </c>
      <c r="B9" s="194"/>
      <c r="C9" s="193"/>
      <c r="D9" s="194"/>
      <c r="E9" s="194"/>
      <c r="F9" s="188" t="e">
        <f t="shared" si="0"/>
        <v>#DIV/0!</v>
      </c>
      <c r="G9" s="189" t="e">
        <f t="shared" si="1"/>
        <v>#DIV/0!</v>
      </c>
      <c r="H9" s="189" t="e">
        <f t="shared" si="2"/>
        <v>#DIV/0!</v>
      </c>
    </row>
    <row r="10" spans="1:8" ht="18" customHeight="1">
      <c r="A10" s="190" t="s">
        <v>2972</v>
      </c>
      <c r="B10" s="194"/>
      <c r="C10" s="193"/>
      <c r="D10" s="194"/>
      <c r="E10" s="194"/>
      <c r="F10" s="188" t="e">
        <f t="shared" si="0"/>
        <v>#DIV/0!</v>
      </c>
      <c r="G10" s="189" t="e">
        <f t="shared" si="1"/>
        <v>#DIV/0!</v>
      </c>
      <c r="H10" s="189" t="e">
        <f t="shared" si="2"/>
        <v>#DIV/0!</v>
      </c>
    </row>
    <row r="11" spans="1:8" ht="18" customHeight="1">
      <c r="A11" s="190" t="s">
        <v>2973</v>
      </c>
      <c r="B11" s="194"/>
      <c r="C11" s="193"/>
      <c r="D11" s="194"/>
      <c r="E11" s="194"/>
      <c r="F11" s="188" t="e">
        <f t="shared" si="0"/>
        <v>#DIV/0!</v>
      </c>
      <c r="G11" s="189" t="e">
        <f t="shared" si="1"/>
        <v>#DIV/0!</v>
      </c>
      <c r="H11" s="189" t="e">
        <f t="shared" si="2"/>
        <v>#DIV/0!</v>
      </c>
    </row>
    <row r="12" spans="1:8" ht="18" customHeight="1">
      <c r="A12" s="190" t="s">
        <v>2974</v>
      </c>
      <c r="B12" s="192">
        <v>9</v>
      </c>
      <c r="C12" s="193"/>
      <c r="D12" s="193">
        <v>9</v>
      </c>
      <c r="E12" s="192"/>
      <c r="F12" s="188" t="e">
        <f t="shared" si="0"/>
        <v>#DIV/0!</v>
      </c>
      <c r="G12" s="189">
        <f t="shared" si="1"/>
        <v>0</v>
      </c>
      <c r="H12" s="189">
        <f t="shared" si="2"/>
        <v>0</v>
      </c>
    </row>
    <row r="13" spans="1:8" ht="18" customHeight="1">
      <c r="A13" s="190" t="s">
        <v>2975</v>
      </c>
      <c r="B13" s="192">
        <f>SUM(B14:B18)</f>
        <v>13</v>
      </c>
      <c r="C13" s="193">
        <f>SUM(C14:C18)</f>
        <v>0</v>
      </c>
      <c r="D13" s="193">
        <f>SUM(D14:D18)</f>
        <v>0</v>
      </c>
      <c r="E13" s="192">
        <f>SUM(E14:E18)</f>
        <v>0</v>
      </c>
      <c r="F13" s="188" t="e">
        <f t="shared" si="0"/>
        <v>#DIV/0!</v>
      </c>
      <c r="G13" s="189">
        <f t="shared" si="1"/>
        <v>0</v>
      </c>
      <c r="H13" s="189" t="e">
        <f t="shared" si="2"/>
        <v>#DIV/0!</v>
      </c>
    </row>
    <row r="14" spans="1:8" ht="18" customHeight="1">
      <c r="A14" s="190" t="s">
        <v>2976</v>
      </c>
      <c r="B14" s="194"/>
      <c r="C14" s="193"/>
      <c r="D14" s="194"/>
      <c r="E14" s="194"/>
      <c r="F14" s="188" t="e">
        <f t="shared" si="0"/>
        <v>#DIV/0!</v>
      </c>
      <c r="G14" s="189" t="e">
        <f t="shared" si="1"/>
        <v>#DIV/0!</v>
      </c>
      <c r="H14" s="189" t="e">
        <f t="shared" si="2"/>
        <v>#DIV/0!</v>
      </c>
    </row>
    <row r="15" spans="1:8" ht="18" customHeight="1">
      <c r="A15" s="190" t="s">
        <v>2977</v>
      </c>
      <c r="B15" s="194"/>
      <c r="C15" s="193"/>
      <c r="D15" s="194"/>
      <c r="E15" s="194"/>
      <c r="F15" s="188" t="e">
        <f t="shared" si="0"/>
        <v>#DIV/0!</v>
      </c>
      <c r="G15" s="189" t="e">
        <f t="shared" si="1"/>
        <v>#DIV/0!</v>
      </c>
      <c r="H15" s="189" t="e">
        <f t="shared" si="2"/>
        <v>#DIV/0!</v>
      </c>
    </row>
    <row r="16" spans="1:8" ht="18" customHeight="1">
      <c r="A16" s="190" t="s">
        <v>2978</v>
      </c>
      <c r="B16" s="194"/>
      <c r="C16" s="193"/>
      <c r="D16" s="194"/>
      <c r="E16" s="194"/>
      <c r="F16" s="188" t="e">
        <f t="shared" si="0"/>
        <v>#DIV/0!</v>
      </c>
      <c r="G16" s="189" t="e">
        <f t="shared" si="1"/>
        <v>#DIV/0!</v>
      </c>
      <c r="H16" s="189" t="e">
        <f t="shared" si="2"/>
        <v>#DIV/0!</v>
      </c>
    </row>
    <row r="17" spans="1:8" ht="18" customHeight="1">
      <c r="A17" s="190" t="s">
        <v>2979</v>
      </c>
      <c r="B17" s="192">
        <v>13</v>
      </c>
      <c r="C17" s="193"/>
      <c r="D17" s="193"/>
      <c r="E17" s="192"/>
      <c r="F17" s="188" t="e">
        <f t="shared" si="0"/>
        <v>#DIV/0!</v>
      </c>
      <c r="G17" s="189">
        <f t="shared" si="1"/>
        <v>0</v>
      </c>
      <c r="H17" s="189" t="e">
        <f t="shared" si="2"/>
        <v>#DIV/0!</v>
      </c>
    </row>
    <row r="18" spans="1:8" ht="18" customHeight="1">
      <c r="A18" s="190" t="s">
        <v>2980</v>
      </c>
      <c r="B18" s="194"/>
      <c r="C18" s="193"/>
      <c r="D18" s="194"/>
      <c r="E18" s="194"/>
      <c r="F18" s="188" t="e">
        <f t="shared" si="0"/>
        <v>#DIV/0!</v>
      </c>
      <c r="G18" s="189" t="e">
        <f t="shared" si="1"/>
        <v>#DIV/0!</v>
      </c>
      <c r="H18" s="189" t="e">
        <f t="shared" si="2"/>
        <v>#DIV/0!</v>
      </c>
    </row>
    <row r="19" spans="1:8" ht="18" customHeight="1">
      <c r="A19" s="190" t="s">
        <v>2981</v>
      </c>
      <c r="B19" s="192">
        <f>SUM(B20:B21)</f>
        <v>0</v>
      </c>
      <c r="C19" s="193">
        <f>SUM(C20:C21)</f>
        <v>0</v>
      </c>
      <c r="D19" s="193">
        <f>SUM(D20:D21)</f>
        <v>0</v>
      </c>
      <c r="E19" s="192">
        <f>SUM(E20:E21)</f>
        <v>0</v>
      </c>
      <c r="F19" s="188" t="e">
        <f t="shared" si="0"/>
        <v>#DIV/0!</v>
      </c>
      <c r="G19" s="189" t="e">
        <f t="shared" si="1"/>
        <v>#DIV/0!</v>
      </c>
      <c r="H19" s="189" t="e">
        <f t="shared" si="2"/>
        <v>#DIV/0!</v>
      </c>
    </row>
    <row r="20" spans="1:8" ht="18" customHeight="1">
      <c r="A20" s="190" t="s">
        <v>2982</v>
      </c>
      <c r="B20" s="194"/>
      <c r="C20" s="193"/>
      <c r="D20" s="194"/>
      <c r="E20" s="194"/>
      <c r="F20" s="188" t="e">
        <f t="shared" si="0"/>
        <v>#DIV/0!</v>
      </c>
      <c r="G20" s="189" t="e">
        <f t="shared" si="1"/>
        <v>#DIV/0!</v>
      </c>
      <c r="H20" s="189" t="e">
        <f t="shared" si="2"/>
        <v>#DIV/0!</v>
      </c>
    </row>
    <row r="21" spans="1:8" ht="18" customHeight="1">
      <c r="A21" s="190" t="s">
        <v>2983</v>
      </c>
      <c r="B21" s="194"/>
      <c r="C21" s="193"/>
      <c r="D21" s="194"/>
      <c r="E21" s="194"/>
      <c r="F21" s="188" t="e">
        <f t="shared" si="0"/>
        <v>#DIV/0!</v>
      </c>
      <c r="G21" s="189" t="e">
        <f t="shared" si="1"/>
        <v>#DIV/0!</v>
      </c>
      <c r="H21" s="189" t="e">
        <f t="shared" si="2"/>
        <v>#DIV/0!</v>
      </c>
    </row>
    <row r="22" spans="1:8" ht="18" customHeight="1">
      <c r="A22" s="186" t="s">
        <v>2984</v>
      </c>
      <c r="B22" s="187">
        <f>SUM(B23,B27)</f>
        <v>70</v>
      </c>
      <c r="C22" s="187">
        <f>SUM(C23,C27)</f>
        <v>0</v>
      </c>
      <c r="D22" s="187">
        <f>SUM(D23,D27)</f>
        <v>231</v>
      </c>
      <c r="E22" s="187">
        <f>SUM(E23,E27)</f>
        <v>10</v>
      </c>
      <c r="F22" s="188" t="e">
        <f t="shared" si="0"/>
        <v>#DIV/0!</v>
      </c>
      <c r="G22" s="189">
        <f t="shared" si="1"/>
        <v>14.285714285714285</v>
      </c>
      <c r="H22" s="189">
        <f t="shared" si="2"/>
        <v>4.329004329004329</v>
      </c>
    </row>
    <row r="23" spans="1:8" ht="18" customHeight="1">
      <c r="A23" s="190" t="s">
        <v>2985</v>
      </c>
      <c r="B23" s="194">
        <f>SUM(B24:B26)</f>
        <v>70</v>
      </c>
      <c r="C23" s="194">
        <f>SUM(C24:C26)</f>
        <v>0</v>
      </c>
      <c r="D23" s="194">
        <f>SUM(D24:D26)</f>
        <v>231</v>
      </c>
      <c r="E23" s="194">
        <f>SUM(E24:E26)</f>
        <v>10</v>
      </c>
      <c r="F23" s="188" t="e">
        <f t="shared" si="0"/>
        <v>#DIV/0!</v>
      </c>
      <c r="G23" s="189">
        <f t="shared" si="1"/>
        <v>14.285714285714285</v>
      </c>
      <c r="H23" s="189">
        <f t="shared" si="2"/>
        <v>4.329004329004329</v>
      </c>
    </row>
    <row r="24" spans="1:8" ht="18" customHeight="1">
      <c r="A24" s="190" t="s">
        <v>2986</v>
      </c>
      <c r="B24" s="194">
        <v>70</v>
      </c>
      <c r="C24" s="194"/>
      <c r="D24" s="194">
        <v>86</v>
      </c>
      <c r="E24" s="194">
        <v>10</v>
      </c>
      <c r="F24" s="188" t="e">
        <f t="shared" si="0"/>
        <v>#DIV/0!</v>
      </c>
      <c r="G24" s="189">
        <f t="shared" si="1"/>
        <v>14.285714285714285</v>
      </c>
      <c r="H24" s="189">
        <f t="shared" si="2"/>
        <v>11.627906976744185</v>
      </c>
    </row>
    <row r="25" spans="1:8" ht="18" customHeight="1">
      <c r="A25" s="190" t="s">
        <v>2987</v>
      </c>
      <c r="B25" s="194"/>
      <c r="C25" s="194"/>
      <c r="D25" s="194">
        <v>145</v>
      </c>
      <c r="E25" s="194"/>
      <c r="F25" s="188" t="e">
        <f t="shared" si="0"/>
        <v>#DIV/0!</v>
      </c>
      <c r="G25" s="189" t="e">
        <f t="shared" si="1"/>
        <v>#DIV/0!</v>
      </c>
      <c r="H25" s="189">
        <f t="shared" si="2"/>
        <v>0</v>
      </c>
    </row>
    <row r="26" spans="1:8" ht="18" customHeight="1">
      <c r="A26" s="190" t="s">
        <v>2988</v>
      </c>
      <c r="B26" s="194"/>
      <c r="C26" s="194"/>
      <c r="D26" s="194"/>
      <c r="E26" s="194"/>
      <c r="F26" s="188" t="e">
        <f t="shared" si="0"/>
        <v>#DIV/0!</v>
      </c>
      <c r="G26" s="189" t="e">
        <f t="shared" si="1"/>
        <v>#DIV/0!</v>
      </c>
      <c r="H26" s="189" t="e">
        <f t="shared" si="2"/>
        <v>#DIV/0!</v>
      </c>
    </row>
    <row r="27" spans="1:8" ht="18" customHeight="1">
      <c r="A27" s="190" t="s">
        <v>2989</v>
      </c>
      <c r="B27" s="195"/>
      <c r="C27" s="194"/>
      <c r="D27" s="196"/>
      <c r="E27" s="195"/>
      <c r="F27" s="188" t="e">
        <f t="shared" si="0"/>
        <v>#DIV/0!</v>
      </c>
      <c r="G27" s="189" t="e">
        <f t="shared" si="1"/>
        <v>#DIV/0!</v>
      </c>
      <c r="H27" s="189" t="e">
        <f t="shared" si="2"/>
        <v>#DIV/0!</v>
      </c>
    </row>
    <row r="28" spans="1:8" ht="18" customHeight="1">
      <c r="A28" s="197" t="s">
        <v>2990</v>
      </c>
      <c r="B28" s="187">
        <f>SUM(B29)</f>
        <v>0</v>
      </c>
      <c r="C28" s="187">
        <f>SUM(C29)</f>
        <v>0</v>
      </c>
      <c r="D28" s="187">
        <f>SUM(D29)</f>
        <v>0</v>
      </c>
      <c r="E28" s="187">
        <f>SUM(E29)</f>
        <v>0</v>
      </c>
      <c r="F28" s="188" t="e">
        <f t="shared" si="0"/>
        <v>#DIV/0!</v>
      </c>
      <c r="G28" s="189" t="e">
        <f t="shared" si="1"/>
        <v>#DIV/0!</v>
      </c>
      <c r="H28" s="189" t="e">
        <f t="shared" si="2"/>
        <v>#DIV/0!</v>
      </c>
    </row>
    <row r="29" spans="1:8" ht="18" customHeight="1">
      <c r="A29" s="198" t="s">
        <v>2991</v>
      </c>
      <c r="B29" s="195"/>
      <c r="C29" s="194"/>
      <c r="D29" s="196"/>
      <c r="E29" s="195"/>
      <c r="F29" s="188" t="e">
        <f t="shared" si="0"/>
        <v>#DIV/0!</v>
      </c>
      <c r="G29" s="189" t="e">
        <f t="shared" si="1"/>
        <v>#DIV/0!</v>
      </c>
      <c r="H29" s="189" t="e">
        <f t="shared" si="2"/>
        <v>#DIV/0!</v>
      </c>
    </row>
    <row r="30" spans="1:8" ht="18" customHeight="1">
      <c r="A30" s="198" t="s">
        <v>2992</v>
      </c>
      <c r="B30" s="195"/>
      <c r="C30" s="194"/>
      <c r="D30" s="196"/>
      <c r="E30" s="195"/>
      <c r="F30" s="188" t="e">
        <f t="shared" si="0"/>
        <v>#DIV/0!</v>
      </c>
      <c r="G30" s="189" t="e">
        <f t="shared" si="1"/>
        <v>#DIV/0!</v>
      </c>
      <c r="H30" s="189" t="e">
        <f t="shared" si="2"/>
        <v>#DIV/0!</v>
      </c>
    </row>
    <row r="31" spans="1:8" ht="18" customHeight="1">
      <c r="A31" s="186" t="s">
        <v>2993</v>
      </c>
      <c r="B31" s="187">
        <f>SUM(B32,B42,B43,B44,B48,B52)</f>
        <v>463</v>
      </c>
      <c r="C31" s="187">
        <f>SUM(C32,C42,C43,C44,C48,C52)</f>
        <v>3409</v>
      </c>
      <c r="D31" s="187">
        <f>SUM(D32,D42,D43,D44,D48,D52)</f>
        <v>486</v>
      </c>
      <c r="E31" s="187">
        <f>SUM(E32,E42,E43,E44,E48,E52)</f>
        <v>389</v>
      </c>
      <c r="F31" s="188">
        <f t="shared" si="0"/>
        <v>11.41097095922558</v>
      </c>
      <c r="G31" s="189">
        <f t="shared" si="1"/>
        <v>84.01727861771057</v>
      </c>
      <c r="H31" s="189">
        <f t="shared" si="2"/>
        <v>80.04115226337449</v>
      </c>
    </row>
    <row r="32" spans="1:8" ht="18" customHeight="1">
      <c r="A32" s="190" t="s">
        <v>2994</v>
      </c>
      <c r="B32" s="194">
        <f>SUM(B33:B41)</f>
        <v>423</v>
      </c>
      <c r="C32" s="194">
        <f>SUM(C33:C41)</f>
        <v>3389</v>
      </c>
      <c r="D32" s="194">
        <f>SUM(D33:D41)</f>
        <v>336</v>
      </c>
      <c r="E32" s="194">
        <f>SUM(E33:E41)</f>
        <v>239</v>
      </c>
      <c r="F32" s="188">
        <f t="shared" si="0"/>
        <v>7.052227795809973</v>
      </c>
      <c r="G32" s="189">
        <f t="shared" si="1"/>
        <v>56.50118203309693</v>
      </c>
      <c r="H32" s="189">
        <f t="shared" si="2"/>
        <v>71.13095238095238</v>
      </c>
    </row>
    <row r="33" spans="1:8" ht="18" customHeight="1">
      <c r="A33" s="198" t="s">
        <v>2995</v>
      </c>
      <c r="B33" s="194">
        <v>100</v>
      </c>
      <c r="C33" s="194"/>
      <c r="D33" s="194"/>
      <c r="E33" s="194"/>
      <c r="F33" s="188" t="e">
        <f t="shared" si="0"/>
        <v>#DIV/0!</v>
      </c>
      <c r="G33" s="189">
        <f t="shared" si="1"/>
        <v>0</v>
      </c>
      <c r="H33" s="189" t="e">
        <f t="shared" si="2"/>
        <v>#DIV/0!</v>
      </c>
    </row>
    <row r="34" spans="1:8" ht="18" customHeight="1">
      <c r="A34" s="198" t="s">
        <v>2996</v>
      </c>
      <c r="B34" s="194">
        <v>10</v>
      </c>
      <c r="C34" s="194">
        <v>1249</v>
      </c>
      <c r="D34" s="194">
        <v>68</v>
      </c>
      <c r="E34" s="194">
        <v>68</v>
      </c>
      <c r="F34" s="188">
        <f t="shared" si="0"/>
        <v>5.44435548438751</v>
      </c>
      <c r="G34" s="189">
        <f t="shared" si="1"/>
        <v>680</v>
      </c>
      <c r="H34" s="189">
        <f t="shared" si="2"/>
        <v>100</v>
      </c>
    </row>
    <row r="35" spans="1:8" ht="18" customHeight="1">
      <c r="A35" s="198" t="s">
        <v>2997</v>
      </c>
      <c r="B35" s="194"/>
      <c r="C35" s="194"/>
      <c r="D35" s="194"/>
      <c r="E35" s="194"/>
      <c r="F35" s="188" t="e">
        <f t="shared" si="0"/>
        <v>#DIV/0!</v>
      </c>
      <c r="G35" s="189" t="e">
        <f t="shared" si="1"/>
        <v>#DIV/0!</v>
      </c>
      <c r="H35" s="189" t="e">
        <f t="shared" si="2"/>
        <v>#DIV/0!</v>
      </c>
    </row>
    <row r="36" spans="1:8" ht="18" customHeight="1">
      <c r="A36" s="198" t="s">
        <v>2998</v>
      </c>
      <c r="B36" s="194">
        <v>27</v>
      </c>
      <c r="C36" s="194">
        <v>230</v>
      </c>
      <c r="D36" s="194">
        <v>75</v>
      </c>
      <c r="E36" s="194">
        <v>75</v>
      </c>
      <c r="F36" s="188">
        <f t="shared" si="0"/>
        <v>32.608695652173914</v>
      </c>
      <c r="G36" s="189">
        <f t="shared" si="1"/>
        <v>277.77777777777777</v>
      </c>
      <c r="H36" s="189">
        <f t="shared" si="2"/>
        <v>100</v>
      </c>
    </row>
    <row r="37" spans="1:8" ht="18" customHeight="1">
      <c r="A37" s="198" t="s">
        <v>2999</v>
      </c>
      <c r="B37" s="194"/>
      <c r="C37" s="194">
        <v>400</v>
      </c>
      <c r="D37" s="194">
        <v>77</v>
      </c>
      <c r="E37" s="194">
        <v>77</v>
      </c>
      <c r="F37" s="188">
        <f t="shared" si="0"/>
        <v>19.25</v>
      </c>
      <c r="G37" s="189" t="e">
        <f t="shared" si="1"/>
        <v>#DIV/0!</v>
      </c>
      <c r="H37" s="189">
        <f t="shared" si="2"/>
        <v>100</v>
      </c>
    </row>
    <row r="38" spans="1:8" ht="18" customHeight="1">
      <c r="A38" s="198" t="s">
        <v>3000</v>
      </c>
      <c r="B38" s="194">
        <v>22</v>
      </c>
      <c r="C38" s="194">
        <v>69</v>
      </c>
      <c r="D38" s="194">
        <v>7</v>
      </c>
      <c r="E38" s="194">
        <v>7</v>
      </c>
      <c r="F38" s="188">
        <f t="shared" si="0"/>
        <v>10.144927536231885</v>
      </c>
      <c r="G38" s="189">
        <f t="shared" si="1"/>
        <v>31.818181818181817</v>
      </c>
      <c r="H38" s="189">
        <f t="shared" si="2"/>
        <v>100</v>
      </c>
    </row>
    <row r="39" spans="1:8" ht="18" customHeight="1">
      <c r="A39" s="198" t="s">
        <v>3001</v>
      </c>
      <c r="B39" s="194">
        <v>21</v>
      </c>
      <c r="C39" s="194"/>
      <c r="D39" s="194"/>
      <c r="E39" s="194"/>
      <c r="F39" s="188" t="e">
        <f t="shared" si="0"/>
        <v>#DIV/0!</v>
      </c>
      <c r="G39" s="189">
        <f t="shared" si="1"/>
        <v>0</v>
      </c>
      <c r="H39" s="189" t="e">
        <f t="shared" si="2"/>
        <v>#DIV/0!</v>
      </c>
    </row>
    <row r="40" spans="1:8" ht="18" customHeight="1">
      <c r="A40" s="198" t="s">
        <v>2200</v>
      </c>
      <c r="B40" s="194"/>
      <c r="C40" s="194"/>
      <c r="D40" s="194"/>
      <c r="E40" s="194"/>
      <c r="F40" s="188" t="e">
        <f t="shared" si="0"/>
        <v>#DIV/0!</v>
      </c>
      <c r="G40" s="189" t="e">
        <f t="shared" si="1"/>
        <v>#DIV/0!</v>
      </c>
      <c r="H40" s="189" t="e">
        <f t="shared" si="2"/>
        <v>#DIV/0!</v>
      </c>
    </row>
    <row r="41" spans="1:8" ht="18" customHeight="1">
      <c r="A41" s="198" t="s">
        <v>3002</v>
      </c>
      <c r="B41" s="194">
        <v>243</v>
      </c>
      <c r="C41" s="194">
        <v>1441</v>
      </c>
      <c r="D41" s="194">
        <v>109</v>
      </c>
      <c r="E41" s="194">
        <v>12</v>
      </c>
      <c r="F41" s="188">
        <f t="shared" si="0"/>
        <v>0.8327550312283136</v>
      </c>
      <c r="G41" s="189">
        <f t="shared" si="1"/>
        <v>4.938271604938271</v>
      </c>
      <c r="H41" s="189">
        <f t="shared" si="2"/>
        <v>11.009174311926607</v>
      </c>
    </row>
    <row r="42" spans="1:8" ht="18" customHeight="1">
      <c r="A42" s="190" t="s">
        <v>3003</v>
      </c>
      <c r="B42" s="194"/>
      <c r="C42" s="194"/>
      <c r="D42" s="194"/>
      <c r="E42" s="194"/>
      <c r="F42" s="188" t="e">
        <f t="shared" si="0"/>
        <v>#DIV/0!</v>
      </c>
      <c r="G42" s="189" t="e">
        <f t="shared" si="1"/>
        <v>#DIV/0!</v>
      </c>
      <c r="H42" s="189" t="e">
        <f t="shared" si="2"/>
        <v>#DIV/0!</v>
      </c>
    </row>
    <row r="43" spans="1:8" ht="18" customHeight="1">
      <c r="A43" s="190" t="s">
        <v>3004</v>
      </c>
      <c r="B43" s="199">
        <v>11</v>
      </c>
      <c r="C43" s="194"/>
      <c r="D43" s="200">
        <v>8</v>
      </c>
      <c r="E43" s="199">
        <v>8</v>
      </c>
      <c r="F43" s="188" t="e">
        <f t="shared" si="0"/>
        <v>#DIV/0!</v>
      </c>
      <c r="G43" s="189">
        <f t="shared" si="1"/>
        <v>72.72727272727273</v>
      </c>
      <c r="H43" s="189">
        <f t="shared" si="2"/>
        <v>100</v>
      </c>
    </row>
    <row r="44" spans="1:8" ht="18" customHeight="1">
      <c r="A44" s="190" t="s">
        <v>3005</v>
      </c>
      <c r="B44" s="194">
        <f>SUM(B45:B47)</f>
        <v>29</v>
      </c>
      <c r="C44" s="194">
        <f>SUM(C45:C47)</f>
        <v>20</v>
      </c>
      <c r="D44" s="194">
        <f>SUM(D45:D47)</f>
        <v>52</v>
      </c>
      <c r="E44" s="194">
        <f>SUM(E45:E47)</f>
        <v>52</v>
      </c>
      <c r="F44" s="188">
        <f t="shared" si="0"/>
        <v>260</v>
      </c>
      <c r="G44" s="189">
        <f t="shared" si="1"/>
        <v>179.31034482758622</v>
      </c>
      <c r="H44" s="189">
        <f t="shared" si="2"/>
        <v>100</v>
      </c>
    </row>
    <row r="45" spans="1:8" ht="18" customHeight="1">
      <c r="A45" s="198" t="s">
        <v>3006</v>
      </c>
      <c r="B45" s="194"/>
      <c r="C45" s="194">
        <v>20</v>
      </c>
      <c r="D45" s="194">
        <v>52</v>
      </c>
      <c r="E45" s="194">
        <v>52</v>
      </c>
      <c r="F45" s="188">
        <f t="shared" si="0"/>
        <v>260</v>
      </c>
      <c r="G45" s="189" t="e">
        <f t="shared" si="1"/>
        <v>#DIV/0!</v>
      </c>
      <c r="H45" s="189">
        <f t="shared" si="2"/>
        <v>100</v>
      </c>
    </row>
    <row r="46" spans="1:8" ht="18" customHeight="1">
      <c r="A46" s="198" t="s">
        <v>3007</v>
      </c>
      <c r="B46" s="194">
        <v>29</v>
      </c>
      <c r="C46" s="194"/>
      <c r="D46" s="194"/>
      <c r="E46" s="194"/>
      <c r="F46" s="188" t="e">
        <f t="shared" si="0"/>
        <v>#DIV/0!</v>
      </c>
      <c r="G46" s="189">
        <f t="shared" si="1"/>
        <v>0</v>
      </c>
      <c r="H46" s="189" t="e">
        <f t="shared" si="2"/>
        <v>#DIV/0!</v>
      </c>
    </row>
    <row r="47" spans="1:8" ht="18" customHeight="1">
      <c r="A47" s="198" t="s">
        <v>3008</v>
      </c>
      <c r="B47" s="194"/>
      <c r="C47" s="194"/>
      <c r="D47" s="194"/>
      <c r="E47" s="194"/>
      <c r="F47" s="188" t="e">
        <f t="shared" si="0"/>
        <v>#DIV/0!</v>
      </c>
      <c r="G47" s="189" t="e">
        <f t="shared" si="1"/>
        <v>#DIV/0!</v>
      </c>
      <c r="H47" s="189" t="e">
        <f t="shared" si="2"/>
        <v>#DIV/0!</v>
      </c>
    </row>
    <row r="48" spans="1:8" ht="18" customHeight="1">
      <c r="A48" s="190" t="s">
        <v>3009</v>
      </c>
      <c r="B48" s="194">
        <f>SUM(B49:B51)</f>
        <v>0</v>
      </c>
      <c r="C48" s="194">
        <f>SUM(C49:C51)</f>
        <v>0</v>
      </c>
      <c r="D48" s="194">
        <f>SUM(D49:D51)</f>
        <v>90</v>
      </c>
      <c r="E48" s="194">
        <f>SUM(E49:E51)</f>
        <v>90</v>
      </c>
      <c r="F48" s="188" t="e">
        <f t="shared" si="0"/>
        <v>#DIV/0!</v>
      </c>
      <c r="G48" s="189" t="e">
        <f t="shared" si="1"/>
        <v>#DIV/0!</v>
      </c>
      <c r="H48" s="189">
        <f t="shared" si="2"/>
        <v>100</v>
      </c>
    </row>
    <row r="49" spans="1:8" ht="18" customHeight="1">
      <c r="A49" s="190" t="s">
        <v>3010</v>
      </c>
      <c r="B49" s="199"/>
      <c r="C49" s="194"/>
      <c r="D49" s="200">
        <v>90</v>
      </c>
      <c r="E49" s="199">
        <v>90</v>
      </c>
      <c r="F49" s="188" t="e">
        <f t="shared" si="0"/>
        <v>#DIV/0!</v>
      </c>
      <c r="G49" s="189" t="e">
        <f t="shared" si="1"/>
        <v>#DIV/0!</v>
      </c>
      <c r="H49" s="189">
        <f t="shared" si="2"/>
        <v>100</v>
      </c>
    </row>
    <row r="50" spans="1:8" ht="18" customHeight="1">
      <c r="A50" s="190" t="s">
        <v>3011</v>
      </c>
      <c r="B50" s="199"/>
      <c r="C50" s="194"/>
      <c r="D50" s="200"/>
      <c r="E50" s="199"/>
      <c r="F50" s="188" t="e">
        <f t="shared" si="0"/>
        <v>#DIV/0!</v>
      </c>
      <c r="G50" s="189" t="e">
        <f t="shared" si="1"/>
        <v>#DIV/0!</v>
      </c>
      <c r="H50" s="189" t="e">
        <f t="shared" si="2"/>
        <v>#DIV/0!</v>
      </c>
    </row>
    <row r="51" spans="1:8" ht="18" customHeight="1">
      <c r="A51" s="190" t="s">
        <v>3012</v>
      </c>
      <c r="B51" s="194"/>
      <c r="C51" s="194"/>
      <c r="D51" s="194"/>
      <c r="E51" s="194"/>
      <c r="F51" s="188" t="e">
        <f t="shared" si="0"/>
        <v>#DIV/0!</v>
      </c>
      <c r="G51" s="189" t="e">
        <f t="shared" si="1"/>
        <v>#DIV/0!</v>
      </c>
      <c r="H51" s="189" t="e">
        <f t="shared" si="2"/>
        <v>#DIV/0!</v>
      </c>
    </row>
    <row r="52" spans="1:8" ht="18" customHeight="1">
      <c r="A52" s="190" t="s">
        <v>3013</v>
      </c>
      <c r="B52" s="194">
        <f>SUM(B53:B55)</f>
        <v>0</v>
      </c>
      <c r="C52" s="194">
        <f>SUM(C53:C55)</f>
        <v>0</v>
      </c>
      <c r="D52" s="194">
        <f>SUM(D53:D55)</f>
        <v>0</v>
      </c>
      <c r="E52" s="194">
        <f>SUM(E53:E55)</f>
        <v>0</v>
      </c>
      <c r="F52" s="188" t="e">
        <f t="shared" si="0"/>
        <v>#DIV/0!</v>
      </c>
      <c r="G52" s="189" t="e">
        <f t="shared" si="1"/>
        <v>#DIV/0!</v>
      </c>
      <c r="H52" s="189" t="e">
        <f t="shared" si="2"/>
        <v>#DIV/0!</v>
      </c>
    </row>
    <row r="53" spans="1:8" ht="18" customHeight="1">
      <c r="A53" s="198" t="s">
        <v>2995</v>
      </c>
      <c r="B53" s="199"/>
      <c r="C53" s="194"/>
      <c r="D53" s="200"/>
      <c r="E53" s="199"/>
      <c r="F53" s="188" t="e">
        <f t="shared" si="0"/>
        <v>#DIV/0!</v>
      </c>
      <c r="G53" s="189" t="e">
        <f t="shared" si="1"/>
        <v>#DIV/0!</v>
      </c>
      <c r="H53" s="189" t="e">
        <f t="shared" si="2"/>
        <v>#DIV/0!</v>
      </c>
    </row>
    <row r="54" spans="1:8" ht="18" customHeight="1">
      <c r="A54" s="198" t="s">
        <v>2996</v>
      </c>
      <c r="B54" s="199"/>
      <c r="C54" s="194"/>
      <c r="D54" s="200"/>
      <c r="E54" s="199"/>
      <c r="F54" s="188" t="e">
        <f t="shared" si="0"/>
        <v>#DIV/0!</v>
      </c>
      <c r="G54" s="189" t="e">
        <f t="shared" si="1"/>
        <v>#DIV/0!</v>
      </c>
      <c r="H54" s="189" t="e">
        <f t="shared" si="2"/>
        <v>#DIV/0!</v>
      </c>
    </row>
    <row r="55" spans="1:8" ht="18" customHeight="1">
      <c r="A55" s="198" t="s">
        <v>3014</v>
      </c>
      <c r="B55" s="199"/>
      <c r="C55" s="194"/>
      <c r="D55" s="200"/>
      <c r="E55" s="199"/>
      <c r="F55" s="188" t="e">
        <f t="shared" si="0"/>
        <v>#DIV/0!</v>
      </c>
      <c r="G55" s="189" t="e">
        <f t="shared" si="1"/>
        <v>#DIV/0!</v>
      </c>
      <c r="H55" s="189" t="e">
        <f t="shared" si="2"/>
        <v>#DIV/0!</v>
      </c>
    </row>
    <row r="56" spans="1:8" ht="18" customHeight="1">
      <c r="A56" s="186" t="s">
        <v>3015</v>
      </c>
      <c r="B56" s="187">
        <f>SUM(B57,B62,B63,B64,B65)</f>
        <v>494</v>
      </c>
      <c r="C56" s="187">
        <f>SUM(C57,C62,C63,C64,C65)</f>
        <v>0</v>
      </c>
      <c r="D56" s="187">
        <f>SUM(D57,D62,D63,D64,D65)</f>
        <v>381</v>
      </c>
      <c r="E56" s="187">
        <f>SUM(E57,E62,E63,E64,E65)</f>
        <v>0</v>
      </c>
      <c r="F56" s="188" t="e">
        <f t="shared" si="0"/>
        <v>#DIV/0!</v>
      </c>
      <c r="G56" s="189">
        <f t="shared" si="1"/>
        <v>0</v>
      </c>
      <c r="H56" s="189">
        <f t="shared" si="2"/>
        <v>0</v>
      </c>
    </row>
    <row r="57" spans="1:8" ht="18" customHeight="1">
      <c r="A57" s="190" t="s">
        <v>3016</v>
      </c>
      <c r="B57" s="194">
        <f>SUM(B58:B61)</f>
        <v>494</v>
      </c>
      <c r="C57" s="194">
        <f>SUM(C58:C61)</f>
        <v>0</v>
      </c>
      <c r="D57" s="194">
        <f>SUM(D58:D61)</f>
        <v>381</v>
      </c>
      <c r="E57" s="194">
        <f>SUM(E58:E61)</f>
        <v>0</v>
      </c>
      <c r="F57" s="188" t="e">
        <f t="shared" si="0"/>
        <v>#DIV/0!</v>
      </c>
      <c r="G57" s="189">
        <f t="shared" si="1"/>
        <v>0</v>
      </c>
      <c r="H57" s="189">
        <f t="shared" si="2"/>
        <v>0</v>
      </c>
    </row>
    <row r="58" spans="1:8" ht="18" customHeight="1">
      <c r="A58" s="198" t="s">
        <v>2987</v>
      </c>
      <c r="B58" s="194">
        <v>294</v>
      </c>
      <c r="C58" s="194"/>
      <c r="D58" s="194">
        <v>381</v>
      </c>
      <c r="E58" s="194"/>
      <c r="F58" s="188" t="e">
        <f t="shared" si="0"/>
        <v>#DIV/0!</v>
      </c>
      <c r="G58" s="189">
        <f t="shared" si="1"/>
        <v>0</v>
      </c>
      <c r="H58" s="189">
        <f t="shared" si="2"/>
        <v>0</v>
      </c>
    </row>
    <row r="59" spans="1:8" ht="18" customHeight="1">
      <c r="A59" s="198" t="s">
        <v>3017</v>
      </c>
      <c r="B59" s="194"/>
      <c r="C59" s="194"/>
      <c r="D59" s="194"/>
      <c r="E59" s="194"/>
      <c r="F59" s="188" t="e">
        <f t="shared" si="0"/>
        <v>#DIV/0!</v>
      </c>
      <c r="G59" s="189" t="e">
        <f t="shared" si="1"/>
        <v>#DIV/0!</v>
      </c>
      <c r="H59" s="189" t="e">
        <f t="shared" si="2"/>
        <v>#DIV/0!</v>
      </c>
    </row>
    <row r="60" spans="1:8" ht="18" customHeight="1">
      <c r="A60" s="198" t="s">
        <v>3018</v>
      </c>
      <c r="B60" s="194"/>
      <c r="C60" s="194"/>
      <c r="D60" s="194"/>
      <c r="E60" s="194"/>
      <c r="F60" s="188" t="e">
        <f t="shared" si="0"/>
        <v>#DIV/0!</v>
      </c>
      <c r="G60" s="189" t="e">
        <f t="shared" si="1"/>
        <v>#DIV/0!</v>
      </c>
      <c r="H60" s="189" t="e">
        <f t="shared" si="2"/>
        <v>#DIV/0!</v>
      </c>
    </row>
    <row r="61" spans="1:8" ht="18" customHeight="1">
      <c r="A61" s="198" t="s">
        <v>3019</v>
      </c>
      <c r="B61" s="194">
        <v>200</v>
      </c>
      <c r="C61" s="194"/>
      <c r="D61" s="194"/>
      <c r="E61" s="194"/>
      <c r="F61" s="188" t="e">
        <f t="shared" si="0"/>
        <v>#DIV/0!</v>
      </c>
      <c r="G61" s="189">
        <f t="shared" si="1"/>
        <v>0</v>
      </c>
      <c r="H61" s="189" t="e">
        <f t="shared" si="2"/>
        <v>#DIV/0!</v>
      </c>
    </row>
    <row r="62" spans="1:8" ht="18" customHeight="1">
      <c r="A62" s="190" t="s">
        <v>3020</v>
      </c>
      <c r="B62" s="194"/>
      <c r="C62" s="194"/>
      <c r="D62" s="194"/>
      <c r="E62" s="194"/>
      <c r="F62" s="188" t="e">
        <f t="shared" si="0"/>
        <v>#DIV/0!</v>
      </c>
      <c r="G62" s="189" t="e">
        <f t="shared" si="1"/>
        <v>#DIV/0!</v>
      </c>
      <c r="H62" s="189" t="e">
        <f t="shared" si="2"/>
        <v>#DIV/0!</v>
      </c>
    </row>
    <row r="63" spans="1:8" ht="18" customHeight="1">
      <c r="A63" s="190" t="s">
        <v>3021</v>
      </c>
      <c r="B63" s="194"/>
      <c r="C63" s="194"/>
      <c r="D63" s="194"/>
      <c r="E63" s="194"/>
      <c r="F63" s="188" t="e">
        <f t="shared" si="0"/>
        <v>#DIV/0!</v>
      </c>
      <c r="G63" s="189" t="e">
        <f t="shared" si="1"/>
        <v>#DIV/0!</v>
      </c>
      <c r="H63" s="189" t="e">
        <f t="shared" si="2"/>
        <v>#DIV/0!</v>
      </c>
    </row>
    <row r="64" spans="1:8" ht="18" customHeight="1">
      <c r="A64" s="190" t="s">
        <v>3022</v>
      </c>
      <c r="B64" s="194"/>
      <c r="C64" s="194"/>
      <c r="D64" s="194"/>
      <c r="E64" s="194"/>
      <c r="F64" s="188" t="e">
        <f t="shared" si="0"/>
        <v>#DIV/0!</v>
      </c>
      <c r="G64" s="189" t="e">
        <f t="shared" si="1"/>
        <v>#DIV/0!</v>
      </c>
      <c r="H64" s="189" t="e">
        <f t="shared" si="2"/>
        <v>#DIV/0!</v>
      </c>
    </row>
    <row r="65" spans="1:8" ht="18" customHeight="1">
      <c r="A65" s="190" t="s">
        <v>3023</v>
      </c>
      <c r="B65" s="194"/>
      <c r="C65" s="194"/>
      <c r="D65" s="194"/>
      <c r="E65" s="194"/>
      <c r="F65" s="188" t="e">
        <f t="shared" si="0"/>
        <v>#DIV/0!</v>
      </c>
      <c r="G65" s="189" t="e">
        <f t="shared" si="1"/>
        <v>#DIV/0!</v>
      </c>
      <c r="H65" s="189" t="e">
        <f t="shared" si="2"/>
        <v>#DIV/0!</v>
      </c>
    </row>
    <row r="66" spans="1:8" ht="18" customHeight="1">
      <c r="A66" s="186" t="s">
        <v>3024</v>
      </c>
      <c r="B66" s="187">
        <f>SUM(B67,B68,B73,B74,B75,B76)</f>
        <v>0</v>
      </c>
      <c r="C66" s="187">
        <f>SUM(C67,C68,C73,C74,C75,C76)</f>
        <v>0</v>
      </c>
      <c r="D66" s="187">
        <f>SUM(D67,D68,D73,D74,D75,D76)</f>
        <v>0</v>
      </c>
      <c r="E66" s="187">
        <f>SUM(E67,E68,E73,E74,E75,E76)</f>
        <v>0</v>
      </c>
      <c r="F66" s="188" t="e">
        <f t="shared" si="0"/>
        <v>#DIV/0!</v>
      </c>
      <c r="G66" s="189" t="e">
        <f t="shared" si="1"/>
        <v>#DIV/0!</v>
      </c>
      <c r="H66" s="189" t="e">
        <f t="shared" si="2"/>
        <v>#DIV/0!</v>
      </c>
    </row>
    <row r="67" spans="1:8" ht="18" customHeight="1">
      <c r="A67" s="190" t="s">
        <v>3025</v>
      </c>
      <c r="B67" s="194"/>
      <c r="C67" s="194"/>
      <c r="D67" s="194"/>
      <c r="E67" s="194"/>
      <c r="F67" s="188" t="e">
        <f t="shared" si="0"/>
        <v>#DIV/0!</v>
      </c>
      <c r="G67" s="189" t="e">
        <f t="shared" si="1"/>
        <v>#DIV/0!</v>
      </c>
      <c r="H67" s="189" t="e">
        <f t="shared" si="2"/>
        <v>#DIV/0!</v>
      </c>
    </row>
    <row r="68" spans="1:8" ht="18" customHeight="1">
      <c r="A68" s="190" t="s">
        <v>3026</v>
      </c>
      <c r="B68" s="194">
        <f>SUM(B69:B72)</f>
        <v>0</v>
      </c>
      <c r="C68" s="194">
        <f>SUM(C69:C72)</f>
        <v>0</v>
      </c>
      <c r="D68" s="194">
        <f>SUM(D69:D72)</f>
        <v>0</v>
      </c>
      <c r="E68" s="194">
        <f>SUM(E69:E72)</f>
        <v>0</v>
      </c>
      <c r="F68" s="188" t="e">
        <f t="shared" si="0"/>
        <v>#DIV/0!</v>
      </c>
      <c r="G68" s="189" t="e">
        <f t="shared" si="1"/>
        <v>#DIV/0!</v>
      </c>
      <c r="H68" s="189" t="e">
        <f t="shared" si="2"/>
        <v>#DIV/0!</v>
      </c>
    </row>
    <row r="69" spans="1:8" ht="18" customHeight="1">
      <c r="A69" s="198" t="s">
        <v>3027</v>
      </c>
      <c r="B69" s="194"/>
      <c r="C69" s="194"/>
      <c r="D69" s="194"/>
      <c r="E69" s="194"/>
      <c r="F69" s="188" t="e">
        <f t="shared" si="0"/>
        <v>#DIV/0!</v>
      </c>
      <c r="G69" s="189" t="e">
        <f t="shared" si="1"/>
        <v>#DIV/0!</v>
      </c>
      <c r="H69" s="189" t="e">
        <f t="shared" si="2"/>
        <v>#DIV/0!</v>
      </c>
    </row>
    <row r="70" spans="1:8" ht="18" customHeight="1">
      <c r="A70" s="198" t="s">
        <v>3028</v>
      </c>
      <c r="B70" s="194"/>
      <c r="C70" s="194"/>
      <c r="D70" s="194"/>
      <c r="E70" s="194"/>
      <c r="F70" s="188" t="e">
        <f aca="true" t="shared" si="3" ref="F70:F134">E70/C70*100</f>
        <v>#DIV/0!</v>
      </c>
      <c r="G70" s="189" t="e">
        <f aca="true" t="shared" si="4" ref="G70:G134">E70/B70*100</f>
        <v>#DIV/0!</v>
      </c>
      <c r="H70" s="189" t="e">
        <f aca="true" t="shared" si="5" ref="H70:H133">E70/D70*100</f>
        <v>#DIV/0!</v>
      </c>
    </row>
    <row r="71" spans="1:8" ht="18" customHeight="1">
      <c r="A71" s="198" t="s">
        <v>3029</v>
      </c>
      <c r="B71" s="194"/>
      <c r="C71" s="194"/>
      <c r="D71" s="194"/>
      <c r="E71" s="194"/>
      <c r="F71" s="188" t="e">
        <f t="shared" si="3"/>
        <v>#DIV/0!</v>
      </c>
      <c r="G71" s="189" t="e">
        <f t="shared" si="4"/>
        <v>#DIV/0!</v>
      </c>
      <c r="H71" s="189" t="e">
        <f t="shared" si="5"/>
        <v>#DIV/0!</v>
      </c>
    </row>
    <row r="72" spans="1:8" ht="18" customHeight="1">
      <c r="A72" s="198" t="s">
        <v>3030</v>
      </c>
      <c r="B72" s="194"/>
      <c r="C72" s="194"/>
      <c r="D72" s="194"/>
      <c r="E72" s="194"/>
      <c r="F72" s="188" t="e">
        <f t="shared" si="3"/>
        <v>#DIV/0!</v>
      </c>
      <c r="G72" s="189" t="e">
        <f t="shared" si="4"/>
        <v>#DIV/0!</v>
      </c>
      <c r="H72" s="189" t="e">
        <f t="shared" si="5"/>
        <v>#DIV/0!</v>
      </c>
    </row>
    <row r="73" spans="1:8" ht="18" customHeight="1">
      <c r="A73" s="201" t="s">
        <v>3031</v>
      </c>
      <c r="B73" s="194"/>
      <c r="C73" s="194"/>
      <c r="D73" s="194"/>
      <c r="E73" s="194"/>
      <c r="F73" s="188" t="e">
        <f t="shared" si="3"/>
        <v>#DIV/0!</v>
      </c>
      <c r="G73" s="189" t="e">
        <f t="shared" si="4"/>
        <v>#DIV/0!</v>
      </c>
      <c r="H73" s="189" t="e">
        <f t="shared" si="5"/>
        <v>#DIV/0!</v>
      </c>
    </row>
    <row r="74" spans="1:8" ht="18" customHeight="1">
      <c r="A74" s="201" t="s">
        <v>3032</v>
      </c>
      <c r="B74" s="194"/>
      <c r="C74" s="194"/>
      <c r="D74" s="194"/>
      <c r="E74" s="194"/>
      <c r="F74" s="188" t="e">
        <f t="shared" si="3"/>
        <v>#DIV/0!</v>
      </c>
      <c r="G74" s="189" t="e">
        <f t="shared" si="4"/>
        <v>#DIV/0!</v>
      </c>
      <c r="H74" s="189" t="e">
        <f t="shared" si="5"/>
        <v>#DIV/0!</v>
      </c>
    </row>
    <row r="75" spans="1:8" ht="18" customHeight="1">
      <c r="A75" s="201" t="s">
        <v>3033</v>
      </c>
      <c r="B75" s="194"/>
      <c r="C75" s="194"/>
      <c r="D75" s="194"/>
      <c r="E75" s="194"/>
      <c r="F75" s="188" t="e">
        <f t="shared" si="3"/>
        <v>#DIV/0!</v>
      </c>
      <c r="G75" s="189" t="e">
        <f t="shared" si="4"/>
        <v>#DIV/0!</v>
      </c>
      <c r="H75" s="189" t="e">
        <f t="shared" si="5"/>
        <v>#DIV/0!</v>
      </c>
    </row>
    <row r="76" spans="1:8" ht="18" customHeight="1">
      <c r="A76" s="201" t="s">
        <v>3034</v>
      </c>
      <c r="B76" s="194"/>
      <c r="C76" s="194"/>
      <c r="D76" s="194"/>
      <c r="E76" s="194"/>
      <c r="F76" s="188" t="e">
        <f t="shared" si="3"/>
        <v>#DIV/0!</v>
      </c>
      <c r="G76" s="189" t="e">
        <f t="shared" si="4"/>
        <v>#DIV/0!</v>
      </c>
      <c r="H76" s="189" t="e">
        <f t="shared" si="5"/>
        <v>#DIV/0!</v>
      </c>
    </row>
    <row r="77" spans="1:8" ht="18" customHeight="1">
      <c r="A77" s="186" t="s">
        <v>3035</v>
      </c>
      <c r="B77" s="187">
        <f>SUM(B78,B79,B80)</f>
        <v>0</v>
      </c>
      <c r="C77" s="187">
        <f>SUM(C78,C79,C80)</f>
        <v>0</v>
      </c>
      <c r="D77" s="187">
        <f>SUM(D78,D79,D80)</f>
        <v>0</v>
      </c>
      <c r="E77" s="187">
        <f>SUM(E78,E79,E80)</f>
        <v>0</v>
      </c>
      <c r="F77" s="188" t="e">
        <f t="shared" si="3"/>
        <v>#DIV/0!</v>
      </c>
      <c r="G77" s="189" t="e">
        <f t="shared" si="4"/>
        <v>#DIV/0!</v>
      </c>
      <c r="H77" s="189" t="e">
        <f t="shared" si="5"/>
        <v>#DIV/0!</v>
      </c>
    </row>
    <row r="78" spans="1:8" ht="18" customHeight="1">
      <c r="A78" s="201" t="s">
        <v>3036</v>
      </c>
      <c r="B78" s="194"/>
      <c r="C78" s="194"/>
      <c r="D78" s="194"/>
      <c r="E78" s="194"/>
      <c r="F78" s="188" t="e">
        <f t="shared" si="3"/>
        <v>#DIV/0!</v>
      </c>
      <c r="G78" s="189" t="e">
        <f t="shared" si="4"/>
        <v>#DIV/0!</v>
      </c>
      <c r="H78" s="189" t="e">
        <f t="shared" si="5"/>
        <v>#DIV/0!</v>
      </c>
    </row>
    <row r="79" spans="1:8" ht="18" customHeight="1">
      <c r="A79" s="201" t="s">
        <v>3037</v>
      </c>
      <c r="B79" s="194"/>
      <c r="C79" s="194"/>
      <c r="D79" s="194"/>
      <c r="E79" s="194"/>
      <c r="F79" s="188" t="e">
        <f t="shared" si="3"/>
        <v>#DIV/0!</v>
      </c>
      <c r="G79" s="189" t="e">
        <f t="shared" si="4"/>
        <v>#DIV/0!</v>
      </c>
      <c r="H79" s="189" t="e">
        <f t="shared" si="5"/>
        <v>#DIV/0!</v>
      </c>
    </row>
    <row r="80" spans="1:8" ht="18" customHeight="1">
      <c r="A80" s="201" t="s">
        <v>3038</v>
      </c>
      <c r="B80" s="194"/>
      <c r="C80" s="194"/>
      <c r="D80" s="194"/>
      <c r="E80" s="194"/>
      <c r="F80" s="188" t="e">
        <f t="shared" si="3"/>
        <v>#DIV/0!</v>
      </c>
      <c r="G80" s="189" t="e">
        <f t="shared" si="4"/>
        <v>#DIV/0!</v>
      </c>
      <c r="H80" s="189" t="e">
        <f t="shared" si="5"/>
        <v>#DIV/0!</v>
      </c>
    </row>
    <row r="81" spans="1:8" ht="18" customHeight="1">
      <c r="A81" s="202" t="s">
        <v>3039</v>
      </c>
      <c r="B81" s="187">
        <f>SUM(B82)</f>
        <v>0</v>
      </c>
      <c r="C81" s="187">
        <f>SUM(C82)</f>
        <v>0</v>
      </c>
      <c r="D81" s="187">
        <f>SUM(D82)</f>
        <v>0</v>
      </c>
      <c r="E81" s="187">
        <f>SUM(E82)</f>
        <v>0</v>
      </c>
      <c r="F81" s="188" t="e">
        <f t="shared" si="3"/>
        <v>#DIV/0!</v>
      </c>
      <c r="G81" s="189" t="e">
        <f t="shared" si="4"/>
        <v>#DIV/0!</v>
      </c>
      <c r="H81" s="189" t="e">
        <f t="shared" si="5"/>
        <v>#DIV/0!</v>
      </c>
    </row>
    <row r="82" spans="1:8" ht="18" customHeight="1">
      <c r="A82" s="203" t="s">
        <v>2072</v>
      </c>
      <c r="B82" s="194"/>
      <c r="C82" s="194"/>
      <c r="D82" s="194"/>
      <c r="E82" s="194"/>
      <c r="F82" s="188" t="e">
        <f t="shared" si="3"/>
        <v>#DIV/0!</v>
      </c>
      <c r="G82" s="189" t="e">
        <f t="shared" si="4"/>
        <v>#DIV/0!</v>
      </c>
      <c r="H82" s="189" t="e">
        <f t="shared" si="5"/>
        <v>#DIV/0!</v>
      </c>
    </row>
    <row r="83" spans="1:8" ht="18" customHeight="1">
      <c r="A83" s="186" t="s">
        <v>3040</v>
      </c>
      <c r="B83" s="187">
        <f>SUM(B84,B88,B89)</f>
        <v>3278</v>
      </c>
      <c r="C83" s="187">
        <f>SUM(C84:C88,C89)</f>
        <v>0</v>
      </c>
      <c r="D83" s="187">
        <f>SUM(D84,D88,D89)</f>
        <v>12185</v>
      </c>
      <c r="E83" s="187">
        <f>SUM(E84,E88,E89)</f>
        <v>12035</v>
      </c>
      <c r="F83" s="188" t="e">
        <f t="shared" si="3"/>
        <v>#DIV/0!</v>
      </c>
      <c r="G83" s="189">
        <f t="shared" si="4"/>
        <v>367.1446003660769</v>
      </c>
      <c r="H83" s="189">
        <f t="shared" si="5"/>
        <v>98.76897825194911</v>
      </c>
    </row>
    <row r="84" spans="1:8" ht="18" customHeight="1">
      <c r="A84" s="201" t="s">
        <v>3041</v>
      </c>
      <c r="B84" s="194">
        <f>SUM(B85:B87)</f>
        <v>3000</v>
      </c>
      <c r="C84" s="194">
        <f>SUM(C85:C87)</f>
        <v>0</v>
      </c>
      <c r="D84" s="194">
        <f>SUM(D85:D87)</f>
        <v>12000</v>
      </c>
      <c r="E84" s="194">
        <f>SUM(E85:E87)</f>
        <v>12000</v>
      </c>
      <c r="F84" s="188" t="e">
        <f t="shared" si="3"/>
        <v>#DIV/0!</v>
      </c>
      <c r="G84" s="189">
        <f t="shared" si="4"/>
        <v>400</v>
      </c>
      <c r="H84" s="189">
        <f t="shared" si="5"/>
        <v>100</v>
      </c>
    </row>
    <row r="85" spans="1:8" ht="18" customHeight="1">
      <c r="A85" s="198" t="s">
        <v>3042</v>
      </c>
      <c r="B85" s="199"/>
      <c r="C85" s="194"/>
      <c r="D85" s="200"/>
      <c r="E85" s="199"/>
      <c r="F85" s="188" t="e">
        <f t="shared" si="3"/>
        <v>#DIV/0!</v>
      </c>
      <c r="G85" s="189" t="e">
        <f t="shared" si="4"/>
        <v>#DIV/0!</v>
      </c>
      <c r="H85" s="189" t="e">
        <f t="shared" si="5"/>
        <v>#DIV/0!</v>
      </c>
    </row>
    <row r="86" spans="1:8" ht="18" customHeight="1">
      <c r="A86" s="198" t="s">
        <v>3043</v>
      </c>
      <c r="B86" s="199">
        <v>3000</v>
      </c>
      <c r="C86" s="194"/>
      <c r="D86" s="200">
        <v>12000</v>
      </c>
      <c r="E86" s="199">
        <v>12000</v>
      </c>
      <c r="F86" s="188" t="e">
        <f t="shared" si="3"/>
        <v>#DIV/0!</v>
      </c>
      <c r="G86" s="189">
        <f t="shared" si="4"/>
        <v>400</v>
      </c>
      <c r="H86" s="189">
        <f t="shared" si="5"/>
        <v>100</v>
      </c>
    </row>
    <row r="87" spans="1:8" ht="18" customHeight="1">
      <c r="A87" s="198" t="s">
        <v>3044</v>
      </c>
      <c r="B87" s="199"/>
      <c r="C87" s="194"/>
      <c r="D87" s="200"/>
      <c r="E87" s="199"/>
      <c r="F87" s="188" t="e">
        <f t="shared" si="3"/>
        <v>#DIV/0!</v>
      </c>
      <c r="G87" s="189" t="e">
        <f t="shared" si="4"/>
        <v>#DIV/0!</v>
      </c>
      <c r="H87" s="189" t="e">
        <f t="shared" si="5"/>
        <v>#DIV/0!</v>
      </c>
    </row>
    <row r="88" spans="1:8" ht="18" customHeight="1">
      <c r="A88" s="201" t="s">
        <v>3045</v>
      </c>
      <c r="B88" s="194">
        <v>0</v>
      </c>
      <c r="C88" s="194">
        <v>0</v>
      </c>
      <c r="D88" s="194">
        <v>0</v>
      </c>
      <c r="E88" s="194">
        <v>0</v>
      </c>
      <c r="F88" s="188" t="e">
        <f t="shared" si="3"/>
        <v>#DIV/0!</v>
      </c>
      <c r="G88" s="189" t="e">
        <f t="shared" si="4"/>
        <v>#DIV/0!</v>
      </c>
      <c r="H88" s="189" t="e">
        <f t="shared" si="5"/>
        <v>#DIV/0!</v>
      </c>
    </row>
    <row r="89" spans="1:8" ht="18" customHeight="1">
      <c r="A89" s="201" t="s">
        <v>3046</v>
      </c>
      <c r="B89" s="194">
        <f>SUM(B90:B96)</f>
        <v>278</v>
      </c>
      <c r="C89" s="194">
        <f>SUM(C90:C96)</f>
        <v>0</v>
      </c>
      <c r="D89" s="194">
        <f>SUM(D90:D96)</f>
        <v>185</v>
      </c>
      <c r="E89" s="194">
        <f>SUM(E90:E96)</f>
        <v>35</v>
      </c>
      <c r="F89" s="188" t="e">
        <f t="shared" si="3"/>
        <v>#DIV/0!</v>
      </c>
      <c r="G89" s="189">
        <f t="shared" si="4"/>
        <v>12.589928057553957</v>
      </c>
      <c r="H89" s="189">
        <f t="shared" si="5"/>
        <v>18.91891891891892</v>
      </c>
    </row>
    <row r="90" spans="1:8" ht="18" customHeight="1">
      <c r="A90" s="201" t="s">
        <v>3047</v>
      </c>
      <c r="B90" s="194">
        <v>210</v>
      </c>
      <c r="C90" s="194"/>
      <c r="D90" s="194">
        <v>70</v>
      </c>
      <c r="E90" s="194"/>
      <c r="F90" s="188" t="e">
        <f t="shared" si="3"/>
        <v>#DIV/0!</v>
      </c>
      <c r="G90" s="189">
        <f t="shared" si="4"/>
        <v>0</v>
      </c>
      <c r="H90" s="189">
        <f t="shared" si="5"/>
        <v>0</v>
      </c>
    </row>
    <row r="91" spans="1:8" ht="18" customHeight="1">
      <c r="A91" s="201" t="s">
        <v>3048</v>
      </c>
      <c r="B91" s="194">
        <v>24</v>
      </c>
      <c r="C91" s="194"/>
      <c r="D91" s="194">
        <v>30</v>
      </c>
      <c r="E91" s="194"/>
      <c r="F91" s="188" t="e">
        <f t="shared" si="3"/>
        <v>#DIV/0!</v>
      </c>
      <c r="G91" s="189">
        <f t="shared" si="4"/>
        <v>0</v>
      </c>
      <c r="H91" s="189">
        <f t="shared" si="5"/>
        <v>0</v>
      </c>
    </row>
    <row r="92" spans="1:8" ht="18" customHeight="1">
      <c r="A92" s="201" t="s">
        <v>3049</v>
      </c>
      <c r="B92" s="194">
        <v>36</v>
      </c>
      <c r="C92" s="194"/>
      <c r="D92" s="194"/>
      <c r="E92" s="194"/>
      <c r="F92" s="188" t="e">
        <f t="shared" si="3"/>
        <v>#DIV/0!</v>
      </c>
      <c r="G92" s="189">
        <f t="shared" si="4"/>
        <v>0</v>
      </c>
      <c r="H92" s="189" t="e">
        <f t="shared" si="5"/>
        <v>#DIV/0!</v>
      </c>
    </row>
    <row r="93" spans="1:8" ht="18" customHeight="1">
      <c r="A93" s="201" t="s">
        <v>3050</v>
      </c>
      <c r="B93" s="194">
        <v>8</v>
      </c>
      <c r="C93" s="194"/>
      <c r="D93" s="194">
        <v>11</v>
      </c>
      <c r="E93" s="194">
        <v>9</v>
      </c>
      <c r="F93" s="188" t="e">
        <f t="shared" si="3"/>
        <v>#DIV/0!</v>
      </c>
      <c r="G93" s="189">
        <f t="shared" si="4"/>
        <v>112.5</v>
      </c>
      <c r="H93" s="189">
        <f t="shared" si="5"/>
        <v>81.81818181818183</v>
      </c>
    </row>
    <row r="94" spans="1:8" ht="18" customHeight="1">
      <c r="A94" s="201" t="s">
        <v>3051</v>
      </c>
      <c r="B94" s="194"/>
      <c r="C94" s="194"/>
      <c r="D94" s="194"/>
      <c r="E94" s="194"/>
      <c r="F94" s="188" t="e">
        <f t="shared" si="3"/>
        <v>#DIV/0!</v>
      </c>
      <c r="G94" s="189" t="e">
        <f t="shared" si="4"/>
        <v>#DIV/0!</v>
      </c>
      <c r="H94" s="189" t="e">
        <f t="shared" si="5"/>
        <v>#DIV/0!</v>
      </c>
    </row>
    <row r="95" spans="1:8" ht="18" customHeight="1">
      <c r="A95" s="201" t="s">
        <v>3052</v>
      </c>
      <c r="B95" s="194"/>
      <c r="C95" s="194"/>
      <c r="D95" s="194">
        <v>14</v>
      </c>
      <c r="E95" s="194">
        <v>14</v>
      </c>
      <c r="F95" s="188" t="e">
        <f t="shared" si="3"/>
        <v>#DIV/0!</v>
      </c>
      <c r="G95" s="189" t="e">
        <f t="shared" si="4"/>
        <v>#DIV/0!</v>
      </c>
      <c r="H95" s="189">
        <f t="shared" si="5"/>
        <v>100</v>
      </c>
    </row>
    <row r="96" spans="1:8" ht="18" customHeight="1">
      <c r="A96" s="201" t="s">
        <v>3053</v>
      </c>
      <c r="B96" s="194"/>
      <c r="C96" s="194"/>
      <c r="D96" s="194">
        <v>60</v>
      </c>
      <c r="E96" s="194">
        <v>12</v>
      </c>
      <c r="F96" s="188" t="e">
        <f t="shared" si="3"/>
        <v>#DIV/0!</v>
      </c>
      <c r="G96" s="189" t="e">
        <f t="shared" si="4"/>
        <v>#DIV/0!</v>
      </c>
      <c r="H96" s="189">
        <f t="shared" si="5"/>
        <v>20</v>
      </c>
    </row>
    <row r="97" spans="1:8" ht="18" customHeight="1">
      <c r="A97" s="204" t="s">
        <v>3054</v>
      </c>
      <c r="B97" s="187">
        <f>SUM(B98:B98)</f>
        <v>0</v>
      </c>
      <c r="C97" s="187">
        <f>SUM(C98:C98)</f>
        <v>0</v>
      </c>
      <c r="D97" s="187">
        <f>SUM(D98:D98)</f>
        <v>0</v>
      </c>
      <c r="E97" s="187">
        <f>SUM(E98:E98)</f>
        <v>0</v>
      </c>
      <c r="F97" s="188" t="e">
        <f t="shared" si="3"/>
        <v>#DIV/0!</v>
      </c>
      <c r="G97" s="189" t="e">
        <f t="shared" si="4"/>
        <v>#DIV/0!</v>
      </c>
      <c r="H97" s="189" t="e">
        <f t="shared" si="5"/>
        <v>#DIV/0!</v>
      </c>
    </row>
    <row r="98" spans="1:8" ht="18" customHeight="1">
      <c r="A98" s="201" t="s">
        <v>3055</v>
      </c>
      <c r="B98" s="194">
        <f>SUM(B99:B100)</f>
        <v>0</v>
      </c>
      <c r="C98" s="194">
        <f>SUM(C99:C100)</f>
        <v>0</v>
      </c>
      <c r="D98" s="194">
        <f>SUM(D99:D100)</f>
        <v>0</v>
      </c>
      <c r="E98" s="194">
        <f>SUM(E99:E100)</f>
        <v>0</v>
      </c>
      <c r="F98" s="188" t="e">
        <f t="shared" si="3"/>
        <v>#DIV/0!</v>
      </c>
      <c r="G98" s="189" t="e">
        <f t="shared" si="4"/>
        <v>#DIV/0!</v>
      </c>
      <c r="H98" s="189" t="e">
        <f t="shared" si="5"/>
        <v>#DIV/0!</v>
      </c>
    </row>
    <row r="99" spans="1:8" ht="18" customHeight="1">
      <c r="A99" s="190" t="s">
        <v>3056</v>
      </c>
      <c r="B99" s="194"/>
      <c r="C99" s="194"/>
      <c r="D99" s="194"/>
      <c r="E99" s="194"/>
      <c r="F99" s="188" t="e">
        <f t="shared" si="3"/>
        <v>#DIV/0!</v>
      </c>
      <c r="G99" s="189" t="e">
        <f t="shared" si="4"/>
        <v>#DIV/0!</v>
      </c>
      <c r="H99" s="189" t="e">
        <f t="shared" si="5"/>
        <v>#DIV/0!</v>
      </c>
    </row>
    <row r="100" spans="1:8" ht="18" customHeight="1">
      <c r="A100" s="190" t="s">
        <v>3057</v>
      </c>
      <c r="B100" s="194"/>
      <c r="C100" s="194"/>
      <c r="D100" s="194"/>
      <c r="E100" s="194"/>
      <c r="F100" s="188" t="e">
        <f t="shared" si="3"/>
        <v>#DIV/0!</v>
      </c>
      <c r="G100" s="189" t="e">
        <f t="shared" si="4"/>
        <v>#DIV/0!</v>
      </c>
      <c r="H100" s="189" t="e">
        <f t="shared" si="5"/>
        <v>#DIV/0!</v>
      </c>
    </row>
    <row r="101" spans="1:8" ht="18" customHeight="1">
      <c r="A101" s="186" t="s">
        <v>3058</v>
      </c>
      <c r="B101" s="187">
        <f>SUM(B102:B102)</f>
        <v>587</v>
      </c>
      <c r="C101" s="187">
        <f>SUM(C102:C102)</f>
        <v>590</v>
      </c>
      <c r="D101" s="187">
        <f>SUM(D102:D102)</f>
        <v>708</v>
      </c>
      <c r="E101" s="187">
        <f>SUM(E102:E102)</f>
        <v>708</v>
      </c>
      <c r="F101" s="188">
        <f t="shared" si="3"/>
        <v>120</v>
      </c>
      <c r="G101" s="189">
        <f t="shared" si="4"/>
        <v>120.61328790459966</v>
      </c>
      <c r="H101" s="189">
        <f t="shared" si="5"/>
        <v>100</v>
      </c>
    </row>
    <row r="102" spans="1:8" ht="18" customHeight="1">
      <c r="A102" s="201" t="s">
        <v>3059</v>
      </c>
      <c r="B102" s="194">
        <f>SUM(B103:B106)</f>
        <v>587</v>
      </c>
      <c r="C102" s="194">
        <f>SUM(C103:C106)</f>
        <v>590</v>
      </c>
      <c r="D102" s="194">
        <f>SUM(D103:D106)</f>
        <v>708</v>
      </c>
      <c r="E102" s="194">
        <f>SUM(E103:E106)</f>
        <v>708</v>
      </c>
      <c r="F102" s="188">
        <f t="shared" si="3"/>
        <v>120</v>
      </c>
      <c r="G102" s="189">
        <f t="shared" si="4"/>
        <v>120.61328790459966</v>
      </c>
      <c r="H102" s="189">
        <f t="shared" si="5"/>
        <v>100</v>
      </c>
    </row>
    <row r="103" spans="1:8" ht="18" customHeight="1">
      <c r="A103" s="201" t="s">
        <v>3060</v>
      </c>
      <c r="B103" s="194">
        <v>101</v>
      </c>
      <c r="C103" s="194"/>
      <c r="D103" s="194">
        <v>144</v>
      </c>
      <c r="E103" s="194">
        <v>144</v>
      </c>
      <c r="F103" s="188" t="e">
        <f t="shared" si="3"/>
        <v>#DIV/0!</v>
      </c>
      <c r="G103" s="189">
        <f t="shared" si="4"/>
        <v>142.57425742574256</v>
      </c>
      <c r="H103" s="189">
        <f t="shared" si="5"/>
        <v>100</v>
      </c>
    </row>
    <row r="104" spans="1:8" ht="18" customHeight="1">
      <c r="A104" s="190" t="s">
        <v>3061</v>
      </c>
      <c r="B104" s="194"/>
      <c r="C104" s="194"/>
      <c r="D104" s="194"/>
      <c r="E104" s="194"/>
      <c r="F104" s="188" t="e">
        <f t="shared" si="3"/>
        <v>#DIV/0!</v>
      </c>
      <c r="G104" s="189" t="e">
        <f t="shared" si="4"/>
        <v>#DIV/0!</v>
      </c>
      <c r="H104" s="189" t="e">
        <f t="shared" si="5"/>
        <v>#DIV/0!</v>
      </c>
    </row>
    <row r="105" spans="1:8" ht="18" customHeight="1">
      <c r="A105" s="190" t="s">
        <v>3062</v>
      </c>
      <c r="B105" s="194">
        <v>486</v>
      </c>
      <c r="C105" s="194">
        <v>487</v>
      </c>
      <c r="D105" s="194">
        <v>486</v>
      </c>
      <c r="E105" s="194">
        <v>486</v>
      </c>
      <c r="F105" s="188">
        <f t="shared" si="3"/>
        <v>99.7946611909651</v>
      </c>
      <c r="G105" s="189">
        <f t="shared" si="4"/>
        <v>100</v>
      </c>
      <c r="H105" s="189">
        <f t="shared" si="5"/>
        <v>100</v>
      </c>
    </row>
    <row r="106" spans="1:8" ht="18" customHeight="1">
      <c r="A106" s="190" t="s">
        <v>3063</v>
      </c>
      <c r="B106" s="194"/>
      <c r="C106" s="194">
        <v>103</v>
      </c>
      <c r="D106" s="194">
        <v>78</v>
      </c>
      <c r="E106" s="194">
        <v>78</v>
      </c>
      <c r="F106" s="188">
        <f t="shared" si="3"/>
        <v>75.72815533980582</v>
      </c>
      <c r="G106" s="189" t="e">
        <f t="shared" si="4"/>
        <v>#DIV/0!</v>
      </c>
      <c r="H106" s="189">
        <f t="shared" si="5"/>
        <v>100</v>
      </c>
    </row>
    <row r="107" spans="1:8" ht="18" customHeight="1">
      <c r="A107" s="186" t="s">
        <v>3064</v>
      </c>
      <c r="B107" s="187">
        <f>SUM(B108)</f>
        <v>3</v>
      </c>
      <c r="C107" s="187">
        <f>SUM(C108)</f>
        <v>0</v>
      </c>
      <c r="D107" s="187">
        <f>SUM(D108)</f>
        <v>10</v>
      </c>
      <c r="E107" s="187">
        <f>SUM(E108)</f>
        <v>10</v>
      </c>
      <c r="F107" s="188" t="e">
        <f t="shared" si="3"/>
        <v>#DIV/0!</v>
      </c>
      <c r="G107" s="189">
        <f t="shared" si="4"/>
        <v>333.33333333333337</v>
      </c>
      <c r="H107" s="189">
        <f t="shared" si="5"/>
        <v>100</v>
      </c>
    </row>
    <row r="108" spans="1:8" ht="18" customHeight="1">
      <c r="A108" s="201" t="s">
        <v>3065</v>
      </c>
      <c r="B108" s="194">
        <f>SUM(B109:B112)</f>
        <v>3</v>
      </c>
      <c r="C108" s="194">
        <f>SUM(C109:C112)</f>
        <v>0</v>
      </c>
      <c r="D108" s="194">
        <f>SUM(D109:D112)</f>
        <v>10</v>
      </c>
      <c r="E108" s="194">
        <f>SUM(E109:E112)</f>
        <v>10</v>
      </c>
      <c r="F108" s="188" t="e">
        <f t="shared" si="3"/>
        <v>#DIV/0!</v>
      </c>
      <c r="G108" s="189">
        <f t="shared" si="4"/>
        <v>333.33333333333337</v>
      </c>
      <c r="H108" s="189">
        <f t="shared" si="5"/>
        <v>100</v>
      </c>
    </row>
    <row r="109" spans="1:8" ht="18" customHeight="1">
      <c r="A109" s="201" t="s">
        <v>3066</v>
      </c>
      <c r="B109" s="194">
        <v>3</v>
      </c>
      <c r="C109" s="194"/>
      <c r="D109" s="194"/>
      <c r="E109" s="194"/>
      <c r="F109" s="188" t="e">
        <f t="shared" si="3"/>
        <v>#DIV/0!</v>
      </c>
      <c r="G109" s="189">
        <f t="shared" si="4"/>
        <v>0</v>
      </c>
      <c r="H109" s="189" t="e">
        <f t="shared" si="5"/>
        <v>#DIV/0!</v>
      </c>
    </row>
    <row r="110" spans="1:8" ht="18" customHeight="1">
      <c r="A110" s="201" t="s">
        <v>3067</v>
      </c>
      <c r="B110" s="199"/>
      <c r="C110" s="194"/>
      <c r="D110" s="200"/>
      <c r="E110" s="199"/>
      <c r="F110" s="188" t="e">
        <f t="shared" si="3"/>
        <v>#DIV/0!</v>
      </c>
      <c r="G110" s="189" t="e">
        <f t="shared" si="4"/>
        <v>#DIV/0!</v>
      </c>
      <c r="H110" s="189" t="e">
        <f t="shared" si="5"/>
        <v>#DIV/0!</v>
      </c>
    </row>
    <row r="111" spans="1:8" ht="18" customHeight="1">
      <c r="A111" s="201" t="s">
        <v>3068</v>
      </c>
      <c r="B111" s="199"/>
      <c r="C111" s="194"/>
      <c r="D111" s="200"/>
      <c r="E111" s="199"/>
      <c r="F111" s="188" t="e">
        <f t="shared" si="3"/>
        <v>#DIV/0!</v>
      </c>
      <c r="G111" s="189" t="e">
        <f t="shared" si="4"/>
        <v>#DIV/0!</v>
      </c>
      <c r="H111" s="189" t="e">
        <f t="shared" si="5"/>
        <v>#DIV/0!</v>
      </c>
    </row>
    <row r="112" spans="1:8" ht="18" customHeight="1">
      <c r="A112" s="201" t="s">
        <v>3069</v>
      </c>
      <c r="B112" s="199"/>
      <c r="C112" s="194"/>
      <c r="D112" s="200">
        <v>10</v>
      </c>
      <c r="E112" s="199">
        <v>10</v>
      </c>
      <c r="F112" s="188" t="e">
        <f t="shared" si="3"/>
        <v>#DIV/0!</v>
      </c>
      <c r="G112" s="189" t="e">
        <f t="shared" si="4"/>
        <v>#DIV/0!</v>
      </c>
      <c r="H112" s="189">
        <f t="shared" si="5"/>
        <v>100</v>
      </c>
    </row>
    <row r="113" spans="1:8" ht="18" customHeight="1">
      <c r="A113" s="186" t="s">
        <v>3070</v>
      </c>
      <c r="B113" s="205">
        <f>SUM(B114,B127)</f>
        <v>2400</v>
      </c>
      <c r="C113" s="206">
        <f>SUM(C114,C127)</f>
        <v>0</v>
      </c>
      <c r="D113" s="206">
        <f>SUM(D114,D127)</f>
        <v>0</v>
      </c>
      <c r="E113" s="205">
        <f>SUM(E114,E127)</f>
        <v>0</v>
      </c>
      <c r="F113" s="188" t="e">
        <f t="shared" si="3"/>
        <v>#DIV/0!</v>
      </c>
      <c r="G113" s="189">
        <f t="shared" si="4"/>
        <v>0</v>
      </c>
      <c r="H113" s="189" t="e">
        <f t="shared" si="5"/>
        <v>#DIV/0!</v>
      </c>
    </row>
    <row r="114" spans="1:8" ht="18" customHeight="1">
      <c r="A114" s="201" t="s">
        <v>3071</v>
      </c>
      <c r="B114" s="207">
        <f>SUM(B115:B126)</f>
        <v>2037</v>
      </c>
      <c r="C114" s="208">
        <f>SUM(C115:C126)</f>
        <v>0</v>
      </c>
      <c r="D114" s="208">
        <f>SUM(D115:D126)</f>
        <v>0</v>
      </c>
      <c r="E114" s="207">
        <f>SUM(E115:E126)</f>
        <v>0</v>
      </c>
      <c r="F114" s="188" t="e">
        <f t="shared" si="3"/>
        <v>#DIV/0!</v>
      </c>
      <c r="G114" s="189">
        <f t="shared" si="4"/>
        <v>0</v>
      </c>
      <c r="H114" s="189" t="e">
        <f t="shared" si="5"/>
        <v>#DIV/0!</v>
      </c>
    </row>
    <row r="115" spans="1:8" ht="18" customHeight="1">
      <c r="A115" s="201" t="s">
        <v>3072</v>
      </c>
      <c r="B115" s="207">
        <v>1117</v>
      </c>
      <c r="C115" s="208"/>
      <c r="D115" s="208"/>
      <c r="E115" s="207"/>
      <c r="F115" s="188" t="e">
        <f t="shared" si="3"/>
        <v>#DIV/0!</v>
      </c>
      <c r="G115" s="189">
        <f t="shared" si="4"/>
        <v>0</v>
      </c>
      <c r="H115" s="189" t="e">
        <f t="shared" si="5"/>
        <v>#DIV/0!</v>
      </c>
    </row>
    <row r="116" spans="1:8" ht="18" customHeight="1">
      <c r="A116" s="201" t="s">
        <v>3073</v>
      </c>
      <c r="B116" s="207"/>
      <c r="C116" s="208"/>
      <c r="D116" s="208"/>
      <c r="E116" s="207"/>
      <c r="F116" s="188" t="e">
        <f t="shared" si="3"/>
        <v>#DIV/0!</v>
      </c>
      <c r="G116" s="189" t="e">
        <f t="shared" si="4"/>
        <v>#DIV/0!</v>
      </c>
      <c r="H116" s="189" t="e">
        <f t="shared" si="5"/>
        <v>#DIV/0!</v>
      </c>
    </row>
    <row r="117" spans="1:8" ht="18" customHeight="1">
      <c r="A117" s="201" t="s">
        <v>3074</v>
      </c>
      <c r="B117" s="207"/>
      <c r="C117" s="208"/>
      <c r="D117" s="208"/>
      <c r="E117" s="207"/>
      <c r="F117" s="188" t="e">
        <f t="shared" si="3"/>
        <v>#DIV/0!</v>
      </c>
      <c r="G117" s="189" t="e">
        <f t="shared" si="4"/>
        <v>#DIV/0!</v>
      </c>
      <c r="H117" s="189" t="e">
        <f t="shared" si="5"/>
        <v>#DIV/0!</v>
      </c>
    </row>
    <row r="118" spans="1:8" ht="18" customHeight="1">
      <c r="A118" s="201" t="s">
        <v>3075</v>
      </c>
      <c r="B118" s="207"/>
      <c r="C118" s="208"/>
      <c r="D118" s="208"/>
      <c r="E118" s="207"/>
      <c r="F118" s="188" t="e">
        <f t="shared" si="3"/>
        <v>#DIV/0!</v>
      </c>
      <c r="G118" s="189" t="e">
        <f t="shared" si="4"/>
        <v>#DIV/0!</v>
      </c>
      <c r="H118" s="189" t="e">
        <f t="shared" si="5"/>
        <v>#DIV/0!</v>
      </c>
    </row>
    <row r="119" spans="1:8" ht="18" customHeight="1">
      <c r="A119" s="201" t="s">
        <v>3076</v>
      </c>
      <c r="B119" s="207"/>
      <c r="C119" s="208"/>
      <c r="D119" s="208"/>
      <c r="E119" s="207"/>
      <c r="F119" s="188" t="e">
        <f t="shared" si="3"/>
        <v>#DIV/0!</v>
      </c>
      <c r="G119" s="189" t="e">
        <f t="shared" si="4"/>
        <v>#DIV/0!</v>
      </c>
      <c r="H119" s="189" t="e">
        <f t="shared" si="5"/>
        <v>#DIV/0!</v>
      </c>
    </row>
    <row r="120" spans="1:8" ht="18" customHeight="1">
      <c r="A120" s="201" t="s">
        <v>3077</v>
      </c>
      <c r="B120" s="207"/>
      <c r="C120" s="208"/>
      <c r="D120" s="208"/>
      <c r="E120" s="207"/>
      <c r="F120" s="188" t="e">
        <f t="shared" si="3"/>
        <v>#DIV/0!</v>
      </c>
      <c r="G120" s="189" t="e">
        <f t="shared" si="4"/>
        <v>#DIV/0!</v>
      </c>
      <c r="H120" s="189" t="e">
        <f t="shared" si="5"/>
        <v>#DIV/0!</v>
      </c>
    </row>
    <row r="121" spans="1:8" ht="18" customHeight="1">
      <c r="A121" s="201" t="s">
        <v>3078</v>
      </c>
      <c r="B121" s="207">
        <v>920</v>
      </c>
      <c r="C121" s="208"/>
      <c r="D121" s="208"/>
      <c r="E121" s="207"/>
      <c r="F121" s="188" t="e">
        <f t="shared" si="3"/>
        <v>#DIV/0!</v>
      </c>
      <c r="G121" s="189">
        <f t="shared" si="4"/>
        <v>0</v>
      </c>
      <c r="H121" s="189" t="e">
        <f t="shared" si="5"/>
        <v>#DIV/0!</v>
      </c>
    </row>
    <row r="122" spans="1:8" ht="18" customHeight="1">
      <c r="A122" s="201" t="s">
        <v>3079</v>
      </c>
      <c r="B122" s="207"/>
      <c r="C122" s="208"/>
      <c r="D122" s="208"/>
      <c r="E122" s="207"/>
      <c r="F122" s="188" t="e">
        <f t="shared" si="3"/>
        <v>#DIV/0!</v>
      </c>
      <c r="G122" s="189" t="e">
        <f t="shared" si="4"/>
        <v>#DIV/0!</v>
      </c>
      <c r="H122" s="189" t="e">
        <f t="shared" si="5"/>
        <v>#DIV/0!</v>
      </c>
    </row>
    <row r="123" spans="1:8" ht="18" customHeight="1">
      <c r="A123" s="201" t="s">
        <v>3080</v>
      </c>
      <c r="B123" s="207"/>
      <c r="C123" s="208"/>
      <c r="D123" s="208"/>
      <c r="E123" s="207"/>
      <c r="F123" s="188" t="e">
        <f t="shared" si="3"/>
        <v>#DIV/0!</v>
      </c>
      <c r="G123" s="189" t="e">
        <f t="shared" si="4"/>
        <v>#DIV/0!</v>
      </c>
      <c r="H123" s="189" t="e">
        <f t="shared" si="5"/>
        <v>#DIV/0!</v>
      </c>
    </row>
    <row r="124" spans="1:8" ht="18" customHeight="1">
      <c r="A124" s="201" t="s">
        <v>3081</v>
      </c>
      <c r="B124" s="207"/>
      <c r="C124" s="208"/>
      <c r="D124" s="208"/>
      <c r="E124" s="207"/>
      <c r="F124" s="188" t="e">
        <f t="shared" si="3"/>
        <v>#DIV/0!</v>
      </c>
      <c r="G124" s="189" t="e">
        <f t="shared" si="4"/>
        <v>#DIV/0!</v>
      </c>
      <c r="H124" s="189" t="e">
        <f t="shared" si="5"/>
        <v>#DIV/0!</v>
      </c>
    </row>
    <row r="125" spans="1:8" ht="18" customHeight="1">
      <c r="A125" s="201" t="s">
        <v>3082</v>
      </c>
      <c r="B125" s="207"/>
      <c r="C125" s="208"/>
      <c r="D125" s="208"/>
      <c r="E125" s="207"/>
      <c r="F125" s="188" t="e">
        <f t="shared" si="3"/>
        <v>#DIV/0!</v>
      </c>
      <c r="G125" s="189" t="e">
        <f t="shared" si="4"/>
        <v>#DIV/0!</v>
      </c>
      <c r="H125" s="189" t="e">
        <f t="shared" si="5"/>
        <v>#DIV/0!</v>
      </c>
    </row>
    <row r="126" spans="1:8" ht="18" customHeight="1">
      <c r="A126" s="201" t="s">
        <v>3083</v>
      </c>
      <c r="B126" s="207"/>
      <c r="C126" s="208"/>
      <c r="D126" s="208"/>
      <c r="E126" s="207"/>
      <c r="F126" s="188" t="e">
        <f t="shared" si="3"/>
        <v>#DIV/0!</v>
      </c>
      <c r="G126" s="189" t="e">
        <f t="shared" si="4"/>
        <v>#DIV/0!</v>
      </c>
      <c r="H126" s="189" t="e">
        <f t="shared" si="5"/>
        <v>#DIV/0!</v>
      </c>
    </row>
    <row r="127" spans="1:8" ht="18" customHeight="1">
      <c r="A127" s="201" t="s">
        <v>3084</v>
      </c>
      <c r="B127" s="207">
        <f>SUM(B128:B133)</f>
        <v>363</v>
      </c>
      <c r="C127" s="208">
        <f>SUM(C128:C133)</f>
        <v>0</v>
      </c>
      <c r="D127" s="208">
        <f>SUM(D128:D133)</f>
        <v>0</v>
      </c>
      <c r="E127" s="207">
        <f>SUM(E128:E133)</f>
        <v>0</v>
      </c>
      <c r="F127" s="188" t="e">
        <f t="shared" si="3"/>
        <v>#DIV/0!</v>
      </c>
      <c r="G127" s="189">
        <f t="shared" si="4"/>
        <v>0</v>
      </c>
      <c r="H127" s="189" t="e">
        <f t="shared" si="5"/>
        <v>#DIV/0!</v>
      </c>
    </row>
    <row r="128" spans="1:8" ht="18" customHeight="1">
      <c r="A128" s="201" t="s">
        <v>1979</v>
      </c>
      <c r="B128" s="207"/>
      <c r="C128" s="208"/>
      <c r="D128" s="208"/>
      <c r="E128" s="207"/>
      <c r="F128" s="188" t="e">
        <f t="shared" si="3"/>
        <v>#DIV/0!</v>
      </c>
      <c r="G128" s="189" t="e">
        <f t="shared" si="4"/>
        <v>#DIV/0!</v>
      </c>
      <c r="H128" s="189" t="e">
        <f t="shared" si="5"/>
        <v>#DIV/0!</v>
      </c>
    </row>
    <row r="129" spans="1:8" ht="18" customHeight="1">
      <c r="A129" s="201" t="s">
        <v>2079</v>
      </c>
      <c r="B129" s="207"/>
      <c r="C129" s="208"/>
      <c r="D129" s="208"/>
      <c r="E129" s="207"/>
      <c r="F129" s="188" t="e">
        <f t="shared" si="3"/>
        <v>#DIV/0!</v>
      </c>
      <c r="G129" s="189" t="e">
        <f t="shared" si="4"/>
        <v>#DIV/0!</v>
      </c>
      <c r="H129" s="189" t="e">
        <f t="shared" si="5"/>
        <v>#DIV/0!</v>
      </c>
    </row>
    <row r="130" spans="1:8" ht="18" customHeight="1">
      <c r="A130" s="201" t="s">
        <v>1757</v>
      </c>
      <c r="B130" s="207"/>
      <c r="C130" s="208"/>
      <c r="D130" s="208"/>
      <c r="E130" s="207"/>
      <c r="F130" s="188" t="e">
        <f t="shared" si="3"/>
        <v>#DIV/0!</v>
      </c>
      <c r="G130" s="189" t="e">
        <f t="shared" si="4"/>
        <v>#DIV/0!</v>
      </c>
      <c r="H130" s="189" t="e">
        <f t="shared" si="5"/>
        <v>#DIV/0!</v>
      </c>
    </row>
    <row r="131" spans="1:8" ht="18" customHeight="1">
      <c r="A131" s="201" t="s">
        <v>3085</v>
      </c>
      <c r="B131" s="207"/>
      <c r="C131" s="208"/>
      <c r="D131" s="208"/>
      <c r="E131" s="207"/>
      <c r="F131" s="188" t="e">
        <f t="shared" si="3"/>
        <v>#DIV/0!</v>
      </c>
      <c r="G131" s="189" t="e">
        <f t="shared" si="4"/>
        <v>#DIV/0!</v>
      </c>
      <c r="H131" s="189" t="e">
        <f t="shared" si="5"/>
        <v>#DIV/0!</v>
      </c>
    </row>
    <row r="132" spans="1:8" ht="18" customHeight="1">
      <c r="A132" s="201" t="s">
        <v>3086</v>
      </c>
      <c r="B132" s="207"/>
      <c r="C132" s="208"/>
      <c r="D132" s="208"/>
      <c r="E132" s="207"/>
      <c r="F132" s="188" t="e">
        <f t="shared" si="3"/>
        <v>#DIV/0!</v>
      </c>
      <c r="G132" s="189" t="e">
        <f t="shared" si="4"/>
        <v>#DIV/0!</v>
      </c>
      <c r="H132" s="189" t="e">
        <f t="shared" si="5"/>
        <v>#DIV/0!</v>
      </c>
    </row>
    <row r="133" spans="1:8" ht="18" customHeight="1">
      <c r="A133" s="201" t="s">
        <v>3087</v>
      </c>
      <c r="B133" s="207">
        <v>363</v>
      </c>
      <c r="C133" s="208"/>
      <c r="D133" s="208"/>
      <c r="E133" s="207"/>
      <c r="F133" s="188" t="e">
        <f t="shared" si="3"/>
        <v>#DIV/0!</v>
      </c>
      <c r="G133" s="189">
        <f t="shared" si="4"/>
        <v>0</v>
      </c>
      <c r="H133" s="189" t="e">
        <f t="shared" si="5"/>
        <v>#DIV/0!</v>
      </c>
    </row>
    <row r="134" spans="1:8" ht="18" customHeight="1">
      <c r="A134" s="209" t="s">
        <v>3088</v>
      </c>
      <c r="B134" s="209">
        <f>SUM(B5,B7,B23,B28,B31,B56,B66,B77,B81,B83,B97,B101,B107,B113)</f>
        <v>7317</v>
      </c>
      <c r="C134" s="210">
        <f>SUM(C5,C7,C23,C28,C31,C56,C66,C77,C81,C83,C97,C101,C107,C113)</f>
        <v>3999</v>
      </c>
      <c r="D134" s="210">
        <f>SUM(D5,D7,D23,D28,D31,D56,D66,D77,D81,D83,D97,D101,D107,D113)</f>
        <v>14001</v>
      </c>
      <c r="E134" s="209">
        <f>SUM(E5,E7,E23,E28,E31,E56,E66,E77,E81,E83,E97,E101,E107,E113)</f>
        <v>13152</v>
      </c>
      <c r="F134" s="188">
        <f t="shared" si="3"/>
        <v>328.8822205551388</v>
      </c>
      <c r="G134" s="189">
        <f t="shared" si="4"/>
        <v>179.7457974579746</v>
      </c>
      <c r="H134" s="189">
        <f>E134/D134*100</f>
        <v>93.93614741804157</v>
      </c>
    </row>
  </sheetData>
  <sheetProtection/>
  <mergeCells count="1">
    <mergeCell ref="A2:H2"/>
  </mergeCells>
  <printOptions horizontalCentered="1" verticalCentered="1"/>
  <pageMargins left="0.5511811023622047" right="0.5511811023622047" top="0.9842519685039371" bottom="0.5905511811023623" header="0.5118110236220472" footer="0.5118110236220472"/>
  <pageSetup horizontalDpi="600" verticalDpi="600" orientation="landscape" paperSize="9" scale="95"/>
</worksheet>
</file>

<file path=xl/worksheets/sheet15.xml><?xml version="1.0" encoding="utf-8"?>
<worksheet xmlns="http://schemas.openxmlformats.org/spreadsheetml/2006/main" xmlns:r="http://schemas.openxmlformats.org/officeDocument/2006/relationships">
  <dimension ref="A1:D13"/>
  <sheetViews>
    <sheetView workbookViewId="0" topLeftCell="A1">
      <selection activeCell="A1" sqref="A1"/>
    </sheetView>
  </sheetViews>
  <sheetFormatPr defaultColWidth="9.00390625" defaultRowHeight="14.25"/>
  <cols>
    <col min="1" max="1" width="33.125" style="0" customWidth="1"/>
    <col min="2" max="2" width="9.375" style="0" customWidth="1"/>
    <col min="3" max="3" width="24.25390625" style="0" customWidth="1"/>
    <col min="4" max="4" width="11.375" style="0" customWidth="1"/>
  </cols>
  <sheetData>
    <row r="1" spans="1:4" ht="27" customHeight="1">
      <c r="A1" s="157" t="s">
        <v>3089</v>
      </c>
      <c r="B1" s="158"/>
      <c r="C1" s="158"/>
      <c r="D1" s="159"/>
    </row>
    <row r="2" spans="1:4" ht="34.5" customHeight="1">
      <c r="A2" s="160" t="s">
        <v>27</v>
      </c>
      <c r="B2" s="160"/>
      <c r="C2" s="160"/>
      <c r="D2" s="160"/>
    </row>
    <row r="3" spans="1:4" ht="14.25">
      <c r="A3" s="161"/>
      <c r="B3" s="162"/>
      <c r="C3" s="163" t="s">
        <v>55</v>
      </c>
      <c r="D3" s="163"/>
    </row>
    <row r="4" spans="1:4" ht="45" customHeight="1">
      <c r="A4" s="164" t="s">
        <v>3090</v>
      </c>
      <c r="B4" s="165" t="s">
        <v>60</v>
      </c>
      <c r="C4" s="164" t="s">
        <v>3091</v>
      </c>
      <c r="D4" s="165" t="s">
        <v>60</v>
      </c>
    </row>
    <row r="5" spans="1:4" ht="45" customHeight="1">
      <c r="A5" s="166" t="s">
        <v>3092</v>
      </c>
      <c r="B5" s="167">
        <v>1107</v>
      </c>
      <c r="C5" s="166" t="s">
        <v>3093</v>
      </c>
      <c r="D5" s="167">
        <v>13152</v>
      </c>
    </row>
    <row r="6" spans="1:4" ht="45" customHeight="1">
      <c r="A6" s="166" t="s">
        <v>3094</v>
      </c>
      <c r="B6" s="167">
        <f>B7</f>
        <v>894</v>
      </c>
      <c r="C6" s="166" t="s">
        <v>2700</v>
      </c>
      <c r="D6" s="167">
        <f>D7</f>
        <v>0</v>
      </c>
    </row>
    <row r="7" spans="1:4" ht="45" customHeight="1">
      <c r="A7" s="166" t="s">
        <v>3095</v>
      </c>
      <c r="B7" s="168">
        <v>894</v>
      </c>
      <c r="C7" s="166" t="s">
        <v>3096</v>
      </c>
      <c r="D7" s="168"/>
    </row>
    <row r="8" spans="1:4" ht="45" customHeight="1">
      <c r="A8" s="166" t="s">
        <v>3097</v>
      </c>
      <c r="B8" s="168"/>
      <c r="C8" s="166" t="s">
        <v>2558</v>
      </c>
      <c r="D8" s="168">
        <f>SUM(D9:D10)</f>
        <v>0</v>
      </c>
    </row>
    <row r="9" spans="1:4" ht="45" customHeight="1">
      <c r="A9" s="169" t="s">
        <v>3098</v>
      </c>
      <c r="B9" s="168">
        <f>SUM(B10:B11)</f>
        <v>12000</v>
      </c>
      <c r="C9" s="170" t="s">
        <v>3099</v>
      </c>
      <c r="D9" s="171"/>
    </row>
    <row r="10" spans="1:4" ht="45" customHeight="1">
      <c r="A10" s="172" t="s">
        <v>3100</v>
      </c>
      <c r="B10" s="173"/>
      <c r="C10" s="170" t="s">
        <v>3101</v>
      </c>
      <c r="D10" s="174"/>
    </row>
    <row r="11" spans="1:4" ht="45" customHeight="1">
      <c r="A11" s="172" t="s">
        <v>3102</v>
      </c>
      <c r="B11" s="168">
        <v>12000</v>
      </c>
      <c r="C11" s="169" t="s">
        <v>3103</v>
      </c>
      <c r="D11" s="168"/>
    </row>
    <row r="12" spans="1:4" ht="45" customHeight="1">
      <c r="A12" s="169" t="s">
        <v>3104</v>
      </c>
      <c r="B12" s="168"/>
      <c r="C12" s="166" t="s">
        <v>3105</v>
      </c>
      <c r="D12" s="168">
        <v>849</v>
      </c>
    </row>
    <row r="13" spans="1:4" ht="45" customHeight="1">
      <c r="A13" s="175" t="s">
        <v>3106</v>
      </c>
      <c r="B13" s="168">
        <f>B5+B6+B8+B9+B12</f>
        <v>14001</v>
      </c>
      <c r="C13" s="175" t="s">
        <v>3107</v>
      </c>
      <c r="D13" s="168">
        <f>D5+D6+D8+D11+D12</f>
        <v>14001</v>
      </c>
    </row>
  </sheetData>
  <sheetProtection/>
  <mergeCells count="2">
    <mergeCell ref="A2:D2"/>
    <mergeCell ref="C3:D3"/>
  </mergeCells>
  <printOptions horizontalCentered="1" verticalCentered="1"/>
  <pageMargins left="0.9448818897637796" right="0.5511811023622047" top="0.9842519685039371" bottom="0.9842519685039371" header="0.5118110236220472" footer="0.5118110236220472"/>
  <pageSetup horizontalDpi="600" verticalDpi="600" orientation="portrait" paperSize="9" scale="95"/>
</worksheet>
</file>

<file path=xl/worksheets/sheet16.xml><?xml version="1.0" encoding="utf-8"?>
<worksheet xmlns="http://schemas.openxmlformats.org/spreadsheetml/2006/main" xmlns:r="http://schemas.openxmlformats.org/officeDocument/2006/relationships">
  <dimension ref="A1:B25"/>
  <sheetViews>
    <sheetView workbookViewId="0" topLeftCell="A1">
      <selection activeCell="A1" sqref="A1"/>
    </sheetView>
  </sheetViews>
  <sheetFormatPr defaultColWidth="9.00390625" defaultRowHeight="14.25"/>
  <cols>
    <col min="1" max="1" width="59.625" style="0" customWidth="1"/>
    <col min="2" max="2" width="18.25390625" style="0" customWidth="1"/>
  </cols>
  <sheetData>
    <row r="1" spans="1:2" ht="34.5" customHeight="1">
      <c r="A1" s="144" t="s">
        <v>3108</v>
      </c>
      <c r="B1" s="145"/>
    </row>
    <row r="2" spans="1:2" ht="22.5">
      <c r="A2" s="146" t="s">
        <v>29</v>
      </c>
      <c r="B2" s="146"/>
    </row>
    <row r="3" spans="1:2" ht="14.25">
      <c r="A3" s="147"/>
      <c r="B3" s="148" t="s">
        <v>55</v>
      </c>
    </row>
    <row r="4" spans="1:2" ht="24.75" customHeight="1">
      <c r="A4" s="149" t="s">
        <v>2774</v>
      </c>
      <c r="B4" s="149" t="s">
        <v>60</v>
      </c>
    </row>
    <row r="5" spans="1:2" ht="24.75" customHeight="1">
      <c r="A5" s="150" t="s">
        <v>2443</v>
      </c>
      <c r="B5" s="151">
        <f>SUM(B6:B25)</f>
        <v>894</v>
      </c>
    </row>
    <row r="6" spans="1:2" ht="24.75" customHeight="1">
      <c r="A6" s="152" t="s">
        <v>3109</v>
      </c>
      <c r="B6" s="153"/>
    </row>
    <row r="7" spans="1:2" ht="24.75" customHeight="1">
      <c r="A7" s="152" t="s">
        <v>3110</v>
      </c>
      <c r="B7" s="154"/>
    </row>
    <row r="8" spans="1:2" ht="24.75" customHeight="1">
      <c r="A8" s="152" t="s">
        <v>3111</v>
      </c>
      <c r="B8" s="154"/>
    </row>
    <row r="9" spans="1:2" ht="24.75" customHeight="1">
      <c r="A9" s="152" t="s">
        <v>3112</v>
      </c>
      <c r="B9" s="153"/>
    </row>
    <row r="10" spans="1:2" ht="24.75" customHeight="1">
      <c r="A10" s="152" t="s">
        <v>3113</v>
      </c>
      <c r="B10" s="153"/>
    </row>
    <row r="11" spans="1:2" ht="24.75" customHeight="1">
      <c r="A11" s="152" t="s">
        <v>3114</v>
      </c>
      <c r="B11" s="153"/>
    </row>
    <row r="12" spans="1:2" ht="24.75" customHeight="1">
      <c r="A12" s="152" t="s">
        <v>3115</v>
      </c>
      <c r="B12" s="153"/>
    </row>
    <row r="13" spans="1:2" ht="24.75" customHeight="1">
      <c r="A13" s="152" t="s">
        <v>3116</v>
      </c>
      <c r="B13" s="154"/>
    </row>
    <row r="14" spans="1:2" ht="24.75" customHeight="1">
      <c r="A14" s="152" t="s">
        <v>3117</v>
      </c>
      <c r="B14" s="154">
        <v>97</v>
      </c>
    </row>
    <row r="15" spans="1:2" ht="24.75" customHeight="1">
      <c r="A15" s="152" t="s">
        <v>3118</v>
      </c>
      <c r="B15" s="155">
        <v>231</v>
      </c>
    </row>
    <row r="16" spans="1:2" ht="24.75" customHeight="1">
      <c r="A16" s="152" t="s">
        <v>3119</v>
      </c>
      <c r="B16" s="154">
        <v>381</v>
      </c>
    </row>
    <row r="17" spans="1:2" ht="24.75" customHeight="1">
      <c r="A17" s="152" t="s">
        <v>3120</v>
      </c>
      <c r="B17" s="154">
        <v>185</v>
      </c>
    </row>
    <row r="18" spans="1:2" ht="24.75" customHeight="1">
      <c r="A18" s="152" t="s">
        <v>3121</v>
      </c>
      <c r="B18" s="153"/>
    </row>
    <row r="19" spans="1:2" ht="24.75" customHeight="1">
      <c r="A19" s="152" t="s">
        <v>3122</v>
      </c>
      <c r="B19" s="154"/>
    </row>
    <row r="20" spans="1:2" ht="24.75" customHeight="1">
      <c r="A20" s="152" t="s">
        <v>3123</v>
      </c>
      <c r="B20" s="153"/>
    </row>
    <row r="21" spans="1:2" ht="24.75" customHeight="1">
      <c r="A21" s="152" t="s">
        <v>3124</v>
      </c>
      <c r="B21" s="153"/>
    </row>
    <row r="22" spans="1:2" ht="24.75" customHeight="1">
      <c r="A22" s="152" t="s">
        <v>3125</v>
      </c>
      <c r="B22" s="154"/>
    </row>
    <row r="23" spans="1:2" ht="24.75" customHeight="1">
      <c r="A23" s="156" t="s">
        <v>3126</v>
      </c>
      <c r="B23" s="154"/>
    </row>
    <row r="24" spans="1:2" ht="24.75" customHeight="1">
      <c r="A24" s="152" t="s">
        <v>3127</v>
      </c>
      <c r="B24" s="154"/>
    </row>
    <row r="25" spans="1:2" ht="24" customHeight="1">
      <c r="A25" s="152" t="s">
        <v>3128</v>
      </c>
      <c r="B25" s="154"/>
    </row>
  </sheetData>
  <sheetProtection/>
  <mergeCells count="1">
    <mergeCell ref="A2:B2"/>
  </mergeCells>
  <printOptions horizontalCentered="1" verticalCentered="1"/>
  <pageMargins left="1.141732283464567" right="0.5511811023622047" top="0.7874015748031497" bottom="0.7874015748031497" header="0.5118110236220472" footer="0.5118110236220472"/>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00390625" defaultRowHeight="14.25"/>
  <cols>
    <col min="1" max="1" width="36.25390625" style="0" customWidth="1"/>
    <col min="2" max="2" width="10.75390625" style="0" customWidth="1"/>
    <col min="3" max="3" width="10.125" style="0" customWidth="1"/>
    <col min="4" max="4" width="8.875" style="0" customWidth="1"/>
    <col min="5" max="5" width="11.75390625" style="0" customWidth="1"/>
    <col min="6" max="6" width="13.25390625" style="0" customWidth="1"/>
  </cols>
  <sheetData>
    <row r="1" spans="1:6" ht="14.25">
      <c r="A1" s="63" t="s">
        <v>3129</v>
      </c>
      <c r="B1" s="65"/>
      <c r="C1" s="65"/>
      <c r="D1" s="65"/>
      <c r="E1" s="65"/>
      <c r="F1" s="65"/>
    </row>
    <row r="2" spans="1:6" ht="25.5">
      <c r="A2" s="114" t="s">
        <v>31</v>
      </c>
      <c r="B2" s="114"/>
      <c r="C2" s="114"/>
      <c r="D2" s="114"/>
      <c r="E2" s="114"/>
      <c r="F2" s="114"/>
    </row>
    <row r="3" spans="1:6" ht="15.75" customHeight="1">
      <c r="A3" s="115"/>
      <c r="B3" s="116"/>
      <c r="C3" s="116"/>
      <c r="D3" s="116"/>
      <c r="E3" s="117" t="s">
        <v>55</v>
      </c>
      <c r="F3" s="117"/>
    </row>
    <row r="4" spans="1:6" ht="15.75" customHeight="1">
      <c r="A4" s="118" t="s">
        <v>3130</v>
      </c>
      <c r="B4" s="119" t="s">
        <v>58</v>
      </c>
      <c r="C4" s="119" t="s">
        <v>59</v>
      </c>
      <c r="D4" s="119" t="s">
        <v>60</v>
      </c>
      <c r="E4" s="120" t="s">
        <v>2929</v>
      </c>
      <c r="F4" s="120" t="s">
        <v>63</v>
      </c>
    </row>
    <row r="5" spans="1:6" ht="15.75" customHeight="1">
      <c r="A5" s="133" t="s">
        <v>3131</v>
      </c>
      <c r="B5" s="122">
        <f>SUM(B6:B22)</f>
        <v>40</v>
      </c>
      <c r="C5" s="122">
        <f>SUM(C6:C22)</f>
        <v>40</v>
      </c>
      <c r="D5" s="122">
        <f>SUM(D6:D22)</f>
        <v>40</v>
      </c>
      <c r="E5" s="74">
        <f>D5/B5*100</f>
        <v>100</v>
      </c>
      <c r="F5" s="74">
        <f>D5/C5*100</f>
        <v>100</v>
      </c>
    </row>
    <row r="6" spans="1:6" ht="15.75" customHeight="1">
      <c r="A6" s="134" t="s">
        <v>3132</v>
      </c>
      <c r="B6" s="135"/>
      <c r="C6" s="136"/>
      <c r="D6" s="136"/>
      <c r="E6" s="74" t="e">
        <f aca="true" t="shared" si="0" ref="E6:E41">D6/B6*100</f>
        <v>#DIV/0!</v>
      </c>
      <c r="F6" s="74" t="e">
        <f aca="true" t="shared" si="1" ref="F6:F41">D6/C6*100</f>
        <v>#DIV/0!</v>
      </c>
    </row>
    <row r="7" spans="1:6" ht="15.75" customHeight="1">
      <c r="A7" s="137" t="s">
        <v>3133</v>
      </c>
      <c r="B7" s="135"/>
      <c r="C7" s="138"/>
      <c r="D7" s="138"/>
      <c r="E7" s="74" t="e">
        <f t="shared" si="0"/>
        <v>#DIV/0!</v>
      </c>
      <c r="F7" s="74" t="e">
        <f t="shared" si="1"/>
        <v>#DIV/0!</v>
      </c>
    </row>
    <row r="8" spans="1:6" ht="15.75" customHeight="1">
      <c r="A8" s="137" t="s">
        <v>3134</v>
      </c>
      <c r="B8" s="135"/>
      <c r="C8" s="138"/>
      <c r="D8" s="138"/>
      <c r="E8" s="74" t="e">
        <f t="shared" si="0"/>
        <v>#DIV/0!</v>
      </c>
      <c r="F8" s="74" t="e">
        <f t="shared" si="1"/>
        <v>#DIV/0!</v>
      </c>
    </row>
    <row r="9" spans="1:6" ht="15.75" customHeight="1">
      <c r="A9" s="137" t="s">
        <v>3135</v>
      </c>
      <c r="B9" s="135"/>
      <c r="C9" s="136"/>
      <c r="D9" s="136"/>
      <c r="E9" s="74" t="e">
        <f t="shared" si="0"/>
        <v>#DIV/0!</v>
      </c>
      <c r="F9" s="74" t="e">
        <f t="shared" si="1"/>
        <v>#DIV/0!</v>
      </c>
    </row>
    <row r="10" spans="1:6" ht="15.75" customHeight="1">
      <c r="A10" s="137" t="s">
        <v>3136</v>
      </c>
      <c r="B10" s="135"/>
      <c r="C10" s="136"/>
      <c r="D10" s="136"/>
      <c r="E10" s="74" t="e">
        <f t="shared" si="0"/>
        <v>#DIV/0!</v>
      </c>
      <c r="F10" s="74" t="e">
        <f t="shared" si="1"/>
        <v>#DIV/0!</v>
      </c>
    </row>
    <row r="11" spans="1:6" ht="15.75" customHeight="1">
      <c r="A11" s="137" t="s">
        <v>3137</v>
      </c>
      <c r="B11" s="135"/>
      <c r="C11" s="136"/>
      <c r="D11" s="136"/>
      <c r="E11" s="74" t="e">
        <f t="shared" si="0"/>
        <v>#DIV/0!</v>
      </c>
      <c r="F11" s="74" t="e">
        <f t="shared" si="1"/>
        <v>#DIV/0!</v>
      </c>
    </row>
    <row r="12" spans="1:6" ht="15.75" customHeight="1">
      <c r="A12" s="137" t="s">
        <v>3138</v>
      </c>
      <c r="B12" s="135"/>
      <c r="C12" s="136"/>
      <c r="D12" s="136"/>
      <c r="E12" s="74" t="e">
        <f t="shared" si="0"/>
        <v>#DIV/0!</v>
      </c>
      <c r="F12" s="74" t="e">
        <f t="shared" si="1"/>
        <v>#DIV/0!</v>
      </c>
    </row>
    <row r="13" spans="1:6" ht="15.75" customHeight="1">
      <c r="A13" s="137" t="s">
        <v>3139</v>
      </c>
      <c r="B13" s="135"/>
      <c r="C13" s="136"/>
      <c r="D13" s="136"/>
      <c r="E13" s="74" t="e">
        <f t="shared" si="0"/>
        <v>#DIV/0!</v>
      </c>
      <c r="F13" s="74" t="e">
        <f t="shared" si="1"/>
        <v>#DIV/0!</v>
      </c>
    </row>
    <row r="14" spans="1:6" ht="15.75" customHeight="1">
      <c r="A14" s="137" t="s">
        <v>3140</v>
      </c>
      <c r="B14" s="135"/>
      <c r="C14" s="136"/>
      <c r="D14" s="136"/>
      <c r="E14" s="74" t="e">
        <f t="shared" si="0"/>
        <v>#DIV/0!</v>
      </c>
      <c r="F14" s="74" t="e">
        <f t="shared" si="1"/>
        <v>#DIV/0!</v>
      </c>
    </row>
    <row r="15" spans="1:6" ht="15.75" customHeight="1">
      <c r="A15" s="137" t="s">
        <v>3141</v>
      </c>
      <c r="B15" s="135"/>
      <c r="C15" s="136"/>
      <c r="D15" s="136"/>
      <c r="E15" s="74" t="e">
        <f t="shared" si="0"/>
        <v>#DIV/0!</v>
      </c>
      <c r="F15" s="74" t="e">
        <f t="shared" si="1"/>
        <v>#DIV/0!</v>
      </c>
    </row>
    <row r="16" spans="1:6" ht="15.75" customHeight="1">
      <c r="A16" s="134" t="s">
        <v>3142</v>
      </c>
      <c r="B16" s="135"/>
      <c r="C16" s="139"/>
      <c r="D16" s="139"/>
      <c r="E16" s="74" t="e">
        <f t="shared" si="0"/>
        <v>#DIV/0!</v>
      </c>
      <c r="F16" s="74" t="e">
        <f t="shared" si="1"/>
        <v>#DIV/0!</v>
      </c>
    </row>
    <row r="17" spans="1:6" ht="15.75" customHeight="1">
      <c r="A17" s="134" t="s">
        <v>3143</v>
      </c>
      <c r="B17" s="135"/>
      <c r="C17" s="139"/>
      <c r="D17" s="139"/>
      <c r="E17" s="74" t="e">
        <f t="shared" si="0"/>
        <v>#DIV/0!</v>
      </c>
      <c r="F17" s="74" t="e">
        <f t="shared" si="1"/>
        <v>#DIV/0!</v>
      </c>
    </row>
    <row r="18" spans="1:6" ht="15.75" customHeight="1">
      <c r="A18" s="134" t="s">
        <v>3144</v>
      </c>
      <c r="B18" s="135"/>
      <c r="C18" s="139"/>
      <c r="D18" s="139"/>
      <c r="E18" s="74" t="e">
        <f t="shared" si="0"/>
        <v>#DIV/0!</v>
      </c>
      <c r="F18" s="74" t="e">
        <f t="shared" si="1"/>
        <v>#DIV/0!</v>
      </c>
    </row>
    <row r="19" spans="1:6" ht="15.75" customHeight="1">
      <c r="A19" s="134" t="s">
        <v>3145</v>
      </c>
      <c r="B19" s="135"/>
      <c r="C19" s="139"/>
      <c r="D19" s="139"/>
      <c r="E19" s="74" t="e">
        <f t="shared" si="0"/>
        <v>#DIV/0!</v>
      </c>
      <c r="F19" s="74" t="e">
        <f t="shared" si="1"/>
        <v>#DIV/0!</v>
      </c>
    </row>
    <row r="20" spans="1:6" ht="15.75" customHeight="1">
      <c r="A20" s="134" t="s">
        <v>3146</v>
      </c>
      <c r="B20" s="135"/>
      <c r="C20" s="139"/>
      <c r="D20" s="139"/>
      <c r="E20" s="74" t="e">
        <f t="shared" si="0"/>
        <v>#DIV/0!</v>
      </c>
      <c r="F20" s="74" t="e">
        <f t="shared" si="1"/>
        <v>#DIV/0!</v>
      </c>
    </row>
    <row r="21" spans="1:6" ht="15.75" customHeight="1">
      <c r="A21" s="134" t="s">
        <v>3147</v>
      </c>
      <c r="B21" s="135"/>
      <c r="C21" s="139"/>
      <c r="D21" s="139"/>
      <c r="E21" s="74" t="e">
        <f t="shared" si="0"/>
        <v>#DIV/0!</v>
      </c>
      <c r="F21" s="74" t="e">
        <f t="shared" si="1"/>
        <v>#DIV/0!</v>
      </c>
    </row>
    <row r="22" spans="1:6" ht="15.75" customHeight="1">
      <c r="A22" s="134" t="s">
        <v>3148</v>
      </c>
      <c r="B22" s="124">
        <v>40</v>
      </c>
      <c r="C22" s="128">
        <v>40</v>
      </c>
      <c r="D22" s="128">
        <v>40</v>
      </c>
      <c r="E22" s="74">
        <f t="shared" si="0"/>
        <v>100</v>
      </c>
      <c r="F22" s="74">
        <f t="shared" si="1"/>
        <v>100</v>
      </c>
    </row>
    <row r="23" spans="1:6" ht="15.75" customHeight="1">
      <c r="A23" s="133" t="s">
        <v>3149</v>
      </c>
      <c r="B23" s="122">
        <f>SUM(B24:B27)</f>
        <v>0</v>
      </c>
      <c r="C23" s="122">
        <f>SUM(C24:C27)</f>
        <v>0</v>
      </c>
      <c r="D23" s="122">
        <f>SUM(D24:D27)</f>
        <v>0</v>
      </c>
      <c r="E23" s="74" t="e">
        <f t="shared" si="0"/>
        <v>#DIV/0!</v>
      </c>
      <c r="F23" s="74" t="e">
        <f t="shared" si="1"/>
        <v>#DIV/0!</v>
      </c>
    </row>
    <row r="24" spans="1:6" ht="15.75" customHeight="1">
      <c r="A24" s="134" t="s">
        <v>3150</v>
      </c>
      <c r="B24" s="135"/>
      <c r="C24" s="139"/>
      <c r="D24" s="139"/>
      <c r="E24" s="74" t="e">
        <f t="shared" si="0"/>
        <v>#DIV/0!</v>
      </c>
      <c r="F24" s="74" t="e">
        <f t="shared" si="1"/>
        <v>#DIV/0!</v>
      </c>
    </row>
    <row r="25" spans="1:6" ht="15.75" customHeight="1">
      <c r="A25" s="134" t="s">
        <v>3151</v>
      </c>
      <c r="B25" s="135"/>
      <c r="C25" s="139"/>
      <c r="D25" s="139"/>
      <c r="E25" s="74" t="e">
        <f t="shared" si="0"/>
        <v>#DIV/0!</v>
      </c>
      <c r="F25" s="74" t="e">
        <f t="shared" si="1"/>
        <v>#DIV/0!</v>
      </c>
    </row>
    <row r="26" spans="1:6" ht="15.75" customHeight="1">
      <c r="A26" s="134" t="s">
        <v>3152</v>
      </c>
      <c r="B26" s="135"/>
      <c r="C26" s="139"/>
      <c r="D26" s="139"/>
      <c r="E26" s="74" t="e">
        <f t="shared" si="0"/>
        <v>#DIV/0!</v>
      </c>
      <c r="F26" s="74" t="e">
        <f t="shared" si="1"/>
        <v>#DIV/0!</v>
      </c>
    </row>
    <row r="27" spans="1:6" ht="15.75" customHeight="1">
      <c r="A27" s="134" t="s">
        <v>3153</v>
      </c>
      <c r="B27" s="135"/>
      <c r="C27" s="139"/>
      <c r="D27" s="139"/>
      <c r="E27" s="74" t="e">
        <f t="shared" si="0"/>
        <v>#DIV/0!</v>
      </c>
      <c r="F27" s="74" t="e">
        <f t="shared" si="1"/>
        <v>#DIV/0!</v>
      </c>
    </row>
    <row r="28" spans="1:6" ht="15.75" customHeight="1">
      <c r="A28" s="133" t="s">
        <v>3154</v>
      </c>
      <c r="B28" s="122">
        <f>SUM(B29:B31)</f>
        <v>0</v>
      </c>
      <c r="C28" s="122">
        <f>SUM(C29:C31)</f>
        <v>0</v>
      </c>
      <c r="D28" s="122">
        <f>SUM(D29:D31)</f>
        <v>0</v>
      </c>
      <c r="E28" s="74" t="e">
        <f t="shared" si="0"/>
        <v>#DIV/0!</v>
      </c>
      <c r="F28" s="74" t="e">
        <f t="shared" si="1"/>
        <v>#DIV/0!</v>
      </c>
    </row>
    <row r="29" spans="1:6" ht="15.75" customHeight="1">
      <c r="A29" s="134" t="s">
        <v>3155</v>
      </c>
      <c r="B29" s="135"/>
      <c r="C29" s="139"/>
      <c r="D29" s="139"/>
      <c r="E29" s="74" t="e">
        <f t="shared" si="0"/>
        <v>#DIV/0!</v>
      </c>
      <c r="F29" s="74" t="e">
        <f t="shared" si="1"/>
        <v>#DIV/0!</v>
      </c>
    </row>
    <row r="30" spans="1:6" ht="15.75" customHeight="1">
      <c r="A30" s="134" t="s">
        <v>3156</v>
      </c>
      <c r="B30" s="135"/>
      <c r="C30" s="139"/>
      <c r="D30" s="139"/>
      <c r="E30" s="74" t="e">
        <f t="shared" si="0"/>
        <v>#DIV/0!</v>
      </c>
      <c r="F30" s="74" t="e">
        <f t="shared" si="1"/>
        <v>#DIV/0!</v>
      </c>
    </row>
    <row r="31" spans="1:6" ht="15.75" customHeight="1">
      <c r="A31" s="134" t="s">
        <v>3157</v>
      </c>
      <c r="B31" s="135"/>
      <c r="C31" s="139"/>
      <c r="D31" s="139"/>
      <c r="E31" s="74" t="e">
        <f t="shared" si="0"/>
        <v>#DIV/0!</v>
      </c>
      <c r="F31" s="74" t="e">
        <f t="shared" si="1"/>
        <v>#DIV/0!</v>
      </c>
    </row>
    <row r="32" spans="1:6" ht="15.75" customHeight="1">
      <c r="A32" s="133" t="s">
        <v>3158</v>
      </c>
      <c r="B32" s="122">
        <f>SUM(B33:B34)</f>
        <v>0</v>
      </c>
      <c r="C32" s="122">
        <f>SUM(C33:C34)</f>
        <v>0</v>
      </c>
      <c r="D32" s="122">
        <f>SUM(D33:D34)</f>
        <v>0</v>
      </c>
      <c r="E32" s="74" t="e">
        <f t="shared" si="0"/>
        <v>#DIV/0!</v>
      </c>
      <c r="F32" s="74" t="e">
        <f t="shared" si="1"/>
        <v>#DIV/0!</v>
      </c>
    </row>
    <row r="33" spans="1:6" ht="15.75" customHeight="1">
      <c r="A33" s="134" t="s">
        <v>3159</v>
      </c>
      <c r="B33" s="140"/>
      <c r="C33" s="139"/>
      <c r="D33" s="139"/>
      <c r="E33" s="74" t="e">
        <f t="shared" si="0"/>
        <v>#DIV/0!</v>
      </c>
      <c r="F33" s="74" t="e">
        <f t="shared" si="1"/>
        <v>#DIV/0!</v>
      </c>
    </row>
    <row r="34" spans="1:6" ht="15.75" customHeight="1">
      <c r="A34" s="134" t="s">
        <v>3160</v>
      </c>
      <c r="B34" s="135"/>
      <c r="C34" s="139"/>
      <c r="D34" s="139"/>
      <c r="E34" s="74" t="e">
        <f t="shared" si="0"/>
        <v>#DIV/0!</v>
      </c>
      <c r="F34" s="74" t="e">
        <f t="shared" si="1"/>
        <v>#DIV/0!</v>
      </c>
    </row>
    <row r="35" spans="1:6" ht="15.75" customHeight="1">
      <c r="A35" s="133" t="s">
        <v>3161</v>
      </c>
      <c r="B35" s="122">
        <f>SUM(B36:B36)</f>
        <v>0</v>
      </c>
      <c r="C35" s="122">
        <f>SUM(C36:C36)</f>
        <v>0</v>
      </c>
      <c r="D35" s="122">
        <f>SUM(D36:D36)</f>
        <v>0</v>
      </c>
      <c r="E35" s="74" t="e">
        <f t="shared" si="0"/>
        <v>#DIV/0!</v>
      </c>
      <c r="F35" s="74" t="e">
        <f t="shared" si="1"/>
        <v>#DIV/0!</v>
      </c>
    </row>
    <row r="36" spans="1:6" ht="15.75" customHeight="1">
      <c r="A36" s="134" t="s">
        <v>3162</v>
      </c>
      <c r="B36" s="135"/>
      <c r="C36" s="139"/>
      <c r="D36" s="139"/>
      <c r="E36" s="74" t="e">
        <f t="shared" si="0"/>
        <v>#DIV/0!</v>
      </c>
      <c r="F36" s="74" t="e">
        <f t="shared" si="1"/>
        <v>#DIV/0!</v>
      </c>
    </row>
    <row r="37" spans="1:6" ht="15.75" customHeight="1">
      <c r="A37" s="134"/>
      <c r="B37" s="135"/>
      <c r="C37" s="139"/>
      <c r="D37" s="139"/>
      <c r="E37" s="74" t="e">
        <f t="shared" si="0"/>
        <v>#DIV/0!</v>
      </c>
      <c r="F37" s="74" t="e">
        <f t="shared" si="1"/>
        <v>#DIV/0!</v>
      </c>
    </row>
    <row r="38" spans="1:6" ht="15.75" customHeight="1">
      <c r="A38" s="141" t="s">
        <v>3163</v>
      </c>
      <c r="B38" s="122">
        <f>SUM(B5,B23,B28,B32,B35)</f>
        <v>40</v>
      </c>
      <c r="C38" s="122">
        <f>SUM(C5,C23,C28,C32,C35)</f>
        <v>40</v>
      </c>
      <c r="D38" s="122">
        <f>SUM(D5,D23,D28,D32,D35)</f>
        <v>40</v>
      </c>
      <c r="E38" s="74">
        <f t="shared" si="0"/>
        <v>100</v>
      </c>
      <c r="F38" s="74">
        <f t="shared" si="1"/>
        <v>100</v>
      </c>
    </row>
    <row r="39" spans="1:6" ht="15.75" customHeight="1">
      <c r="A39" s="142" t="s">
        <v>3164</v>
      </c>
      <c r="B39" s="140"/>
      <c r="C39" s="139"/>
      <c r="D39" s="139"/>
      <c r="E39" s="74" t="e">
        <f t="shared" si="0"/>
        <v>#DIV/0!</v>
      </c>
      <c r="F39" s="74" t="e">
        <f t="shared" si="1"/>
        <v>#DIV/0!</v>
      </c>
    </row>
    <row r="40" spans="1:6" ht="15.75" customHeight="1">
      <c r="A40" s="141" t="s">
        <v>3165</v>
      </c>
      <c r="B40" s="140"/>
      <c r="C40" s="139"/>
      <c r="D40" s="139"/>
      <c r="E40" s="74" t="e">
        <f t="shared" si="0"/>
        <v>#DIV/0!</v>
      </c>
      <c r="F40" s="74" t="e">
        <f t="shared" si="1"/>
        <v>#DIV/0!</v>
      </c>
    </row>
    <row r="41" spans="1:6" ht="15.75" customHeight="1">
      <c r="A41" s="141" t="s">
        <v>3106</v>
      </c>
      <c r="B41" s="130">
        <f>SUM(B38,B39,B40)</f>
        <v>40</v>
      </c>
      <c r="C41" s="130">
        <f>SUM(C38,C39,C40)</f>
        <v>40</v>
      </c>
      <c r="D41" s="130">
        <f>SUM(D38,D39,D40)</f>
        <v>40</v>
      </c>
      <c r="E41" s="74">
        <f t="shared" si="0"/>
        <v>100</v>
      </c>
      <c r="F41" s="74">
        <f t="shared" si="1"/>
        <v>100</v>
      </c>
    </row>
    <row r="42" spans="1:5" ht="23.25" customHeight="1">
      <c r="A42" s="143" t="s">
        <v>2945</v>
      </c>
      <c r="B42" s="143"/>
      <c r="C42" s="143"/>
      <c r="D42" s="143"/>
      <c r="E42" s="143"/>
    </row>
  </sheetData>
  <sheetProtection/>
  <mergeCells count="2">
    <mergeCell ref="A2:F2"/>
    <mergeCell ref="A42:E42"/>
  </mergeCells>
  <printOptions horizontalCentered="1" verticalCentered="1"/>
  <pageMargins left="0.9448818897637796" right="0.35433070866141736" top="0.7874015748031497" bottom="0.7874015748031497" header="0.5118110236220472" footer="0.5118110236220472"/>
  <pageSetup horizontalDpi="600" verticalDpi="600" orientation="portrait" paperSize="9" scale="90"/>
</worksheet>
</file>

<file path=xl/worksheets/sheet18.xml><?xml version="1.0" encoding="utf-8"?>
<worksheet xmlns="http://schemas.openxmlformats.org/spreadsheetml/2006/main" xmlns:r="http://schemas.openxmlformats.org/officeDocument/2006/relationships">
  <dimension ref="A1:F32"/>
  <sheetViews>
    <sheetView workbookViewId="0" topLeftCell="A1">
      <selection activeCell="H13" sqref="H13"/>
    </sheetView>
  </sheetViews>
  <sheetFormatPr defaultColWidth="9.00390625" defaultRowHeight="14.25"/>
  <cols>
    <col min="1" max="1" width="40.00390625" style="0" customWidth="1"/>
    <col min="2" max="2" width="10.00390625" style="0" customWidth="1"/>
    <col min="3" max="3" width="11.25390625" style="0" customWidth="1"/>
    <col min="4" max="4" width="9.625" style="0" customWidth="1"/>
    <col min="5" max="5" width="10.375" style="0" customWidth="1"/>
    <col min="6" max="6" width="13.25390625" style="0" customWidth="1"/>
  </cols>
  <sheetData>
    <row r="1" spans="1:6" ht="14.25">
      <c r="A1" s="63" t="s">
        <v>3166</v>
      </c>
      <c r="B1" s="65"/>
      <c r="C1" s="65"/>
      <c r="D1" s="65"/>
      <c r="E1" s="65"/>
      <c r="F1" s="65"/>
    </row>
    <row r="2" spans="1:6" ht="25.5">
      <c r="A2" s="114" t="s">
        <v>33</v>
      </c>
      <c r="B2" s="114"/>
      <c r="C2" s="114"/>
      <c r="D2" s="114"/>
      <c r="E2" s="114"/>
      <c r="F2" s="114"/>
    </row>
    <row r="3" spans="1:6" ht="19.5" customHeight="1">
      <c r="A3" s="115"/>
      <c r="B3" s="116"/>
      <c r="C3" s="116"/>
      <c r="D3" s="116"/>
      <c r="E3" s="117" t="s">
        <v>55</v>
      </c>
      <c r="F3" s="117"/>
    </row>
    <row r="4" spans="1:6" ht="19.5" customHeight="1">
      <c r="A4" s="118" t="s">
        <v>3130</v>
      </c>
      <c r="B4" s="119" t="s">
        <v>58</v>
      </c>
      <c r="C4" s="119" t="s">
        <v>59</v>
      </c>
      <c r="D4" s="119" t="s">
        <v>60</v>
      </c>
      <c r="E4" s="120" t="s">
        <v>2929</v>
      </c>
      <c r="F4" s="120" t="s">
        <v>63</v>
      </c>
    </row>
    <row r="5" spans="1:6" ht="19.5" customHeight="1">
      <c r="A5" s="121" t="s">
        <v>3167</v>
      </c>
      <c r="B5" s="122">
        <f>SUM(B6:B10)</f>
        <v>0</v>
      </c>
      <c r="C5" s="122">
        <f>SUM(C6:C10)</f>
        <v>40</v>
      </c>
      <c r="D5" s="122">
        <f>SUM(D6:D10)</f>
        <v>40</v>
      </c>
      <c r="E5" s="74" t="e">
        <f>D5/B5*100</f>
        <v>#DIV/0!</v>
      </c>
      <c r="F5" s="74">
        <f>D5/C5*100</f>
        <v>100</v>
      </c>
    </row>
    <row r="6" spans="1:6" ht="19.5" customHeight="1">
      <c r="A6" s="123" t="s">
        <v>3168</v>
      </c>
      <c r="B6" s="124"/>
      <c r="C6" s="125"/>
      <c r="D6" s="125"/>
      <c r="E6" s="74" t="e">
        <f aca="true" t="shared" si="0" ref="E6:E31">D6/B6*100</f>
        <v>#DIV/0!</v>
      </c>
      <c r="F6" s="74" t="e">
        <f aca="true" t="shared" si="1" ref="F6:F31">D6/C6*100</f>
        <v>#DIV/0!</v>
      </c>
    </row>
    <row r="7" spans="1:6" ht="19.5" customHeight="1">
      <c r="A7" s="123" t="s">
        <v>3169</v>
      </c>
      <c r="B7" s="124"/>
      <c r="C7" s="126"/>
      <c r="D7" s="126"/>
      <c r="E7" s="74" t="e">
        <f t="shared" si="0"/>
        <v>#DIV/0!</v>
      </c>
      <c r="F7" s="74" t="e">
        <f t="shared" si="1"/>
        <v>#DIV/0!</v>
      </c>
    </row>
    <row r="8" spans="1:6" ht="19.5" customHeight="1">
      <c r="A8" s="123" t="s">
        <v>3170</v>
      </c>
      <c r="B8" s="124"/>
      <c r="C8" s="127"/>
      <c r="D8" s="127"/>
      <c r="E8" s="74" t="e">
        <f t="shared" si="0"/>
        <v>#DIV/0!</v>
      </c>
      <c r="F8" s="74" t="e">
        <f t="shared" si="1"/>
        <v>#DIV/0!</v>
      </c>
    </row>
    <row r="9" spans="1:6" ht="19.5" customHeight="1">
      <c r="A9" s="123" t="s">
        <v>3171</v>
      </c>
      <c r="B9" s="124"/>
      <c r="C9" s="127">
        <v>40</v>
      </c>
      <c r="D9" s="127">
        <v>40</v>
      </c>
      <c r="E9" s="74" t="e">
        <f t="shared" si="0"/>
        <v>#DIV/0!</v>
      </c>
      <c r="F9" s="74">
        <f t="shared" si="1"/>
        <v>100</v>
      </c>
    </row>
    <row r="10" spans="1:6" ht="19.5" customHeight="1">
      <c r="A10" s="123" t="s">
        <v>3172</v>
      </c>
      <c r="B10" s="124"/>
      <c r="C10" s="127"/>
      <c r="D10" s="127"/>
      <c r="E10" s="74" t="e">
        <f t="shared" si="0"/>
        <v>#DIV/0!</v>
      </c>
      <c r="F10" s="74" t="e">
        <f t="shared" si="1"/>
        <v>#DIV/0!</v>
      </c>
    </row>
    <row r="11" spans="1:6" ht="19.5" customHeight="1">
      <c r="A11" s="121" t="s">
        <v>3173</v>
      </c>
      <c r="B11" s="122">
        <f>SUM(B12:B18)</f>
        <v>0</v>
      </c>
      <c r="C11" s="122">
        <f>SUM(C12:C18)</f>
        <v>0</v>
      </c>
      <c r="D11" s="122">
        <f>SUM(D12:D18)</f>
        <v>0</v>
      </c>
      <c r="E11" s="74" t="e">
        <f t="shared" si="0"/>
        <v>#DIV/0!</v>
      </c>
      <c r="F11" s="74" t="e">
        <f t="shared" si="1"/>
        <v>#DIV/0!</v>
      </c>
    </row>
    <row r="12" spans="1:6" ht="19.5" customHeight="1">
      <c r="A12" s="123" t="s">
        <v>3174</v>
      </c>
      <c r="B12" s="124"/>
      <c r="C12" s="127"/>
      <c r="D12" s="127"/>
      <c r="E12" s="74" t="e">
        <f t="shared" si="0"/>
        <v>#DIV/0!</v>
      </c>
      <c r="F12" s="74" t="e">
        <f t="shared" si="1"/>
        <v>#DIV/0!</v>
      </c>
    </row>
    <row r="13" spans="1:6" ht="19.5" customHeight="1">
      <c r="A13" s="123" t="s">
        <v>3175</v>
      </c>
      <c r="B13" s="124"/>
      <c r="C13" s="127"/>
      <c r="D13" s="127"/>
      <c r="E13" s="74" t="e">
        <f t="shared" si="0"/>
        <v>#DIV/0!</v>
      </c>
      <c r="F13" s="74" t="e">
        <f t="shared" si="1"/>
        <v>#DIV/0!</v>
      </c>
    </row>
    <row r="14" spans="1:6" ht="19.5" customHeight="1">
      <c r="A14" s="123" t="s">
        <v>3176</v>
      </c>
      <c r="B14" s="124"/>
      <c r="C14" s="127"/>
      <c r="D14" s="127"/>
      <c r="E14" s="74" t="e">
        <f t="shared" si="0"/>
        <v>#DIV/0!</v>
      </c>
      <c r="F14" s="74" t="e">
        <f t="shared" si="1"/>
        <v>#DIV/0!</v>
      </c>
    </row>
    <row r="15" spans="1:6" ht="19.5" customHeight="1">
      <c r="A15" s="123" t="s">
        <v>3177</v>
      </c>
      <c r="B15" s="124"/>
      <c r="C15" s="128"/>
      <c r="D15" s="128"/>
      <c r="E15" s="74" t="e">
        <f t="shared" si="0"/>
        <v>#DIV/0!</v>
      </c>
      <c r="F15" s="74" t="e">
        <f t="shared" si="1"/>
        <v>#DIV/0!</v>
      </c>
    </row>
    <row r="16" spans="1:6" ht="19.5" customHeight="1">
      <c r="A16" s="123" t="s">
        <v>3178</v>
      </c>
      <c r="B16" s="124"/>
      <c r="C16" s="128"/>
      <c r="D16" s="128"/>
      <c r="E16" s="74" t="e">
        <f t="shared" si="0"/>
        <v>#DIV/0!</v>
      </c>
      <c r="F16" s="74" t="e">
        <f t="shared" si="1"/>
        <v>#DIV/0!</v>
      </c>
    </row>
    <row r="17" spans="1:6" ht="19.5" customHeight="1">
      <c r="A17" s="123" t="s">
        <v>3179</v>
      </c>
      <c r="B17" s="124"/>
      <c r="C17" s="128"/>
      <c r="D17" s="128"/>
      <c r="E17" s="74" t="e">
        <f t="shared" si="0"/>
        <v>#DIV/0!</v>
      </c>
      <c r="F17" s="74" t="e">
        <f t="shared" si="1"/>
        <v>#DIV/0!</v>
      </c>
    </row>
    <row r="18" spans="1:6" ht="19.5" customHeight="1">
      <c r="A18" s="123" t="s">
        <v>3180</v>
      </c>
      <c r="B18" s="124"/>
      <c r="C18" s="128"/>
      <c r="D18" s="128"/>
      <c r="E18" s="74" t="e">
        <f t="shared" si="0"/>
        <v>#DIV/0!</v>
      </c>
      <c r="F18" s="74" t="e">
        <f t="shared" si="1"/>
        <v>#DIV/0!</v>
      </c>
    </row>
    <row r="19" spans="1:6" ht="19.5" customHeight="1">
      <c r="A19" s="121" t="s">
        <v>3181</v>
      </c>
      <c r="B19" s="122">
        <f>SUM(B20:B20)</f>
        <v>0</v>
      </c>
      <c r="C19" s="122">
        <f>SUM(C20:C20)</f>
        <v>0</v>
      </c>
      <c r="D19" s="122">
        <f>SUM(D20:D20)</f>
        <v>0</v>
      </c>
      <c r="E19" s="74" t="e">
        <f t="shared" si="0"/>
        <v>#DIV/0!</v>
      </c>
      <c r="F19" s="74" t="e">
        <f t="shared" si="1"/>
        <v>#DIV/0!</v>
      </c>
    </row>
    <row r="20" spans="1:6" ht="19.5" customHeight="1">
      <c r="A20" s="123" t="s">
        <v>3182</v>
      </c>
      <c r="B20" s="124"/>
      <c r="C20" s="128"/>
      <c r="D20" s="128"/>
      <c r="E20" s="74" t="e">
        <f t="shared" si="0"/>
        <v>#DIV/0!</v>
      </c>
      <c r="F20" s="74" t="e">
        <f t="shared" si="1"/>
        <v>#DIV/0!</v>
      </c>
    </row>
    <row r="21" spans="1:6" ht="19.5" customHeight="1">
      <c r="A21" s="121" t="s">
        <v>3183</v>
      </c>
      <c r="B21" s="122">
        <f>SUM(B22:B22)</f>
        <v>0</v>
      </c>
      <c r="C21" s="122">
        <f>SUM(C22:C22)</f>
        <v>0</v>
      </c>
      <c r="D21" s="122">
        <f>SUM(D22:D22)</f>
        <v>0</v>
      </c>
      <c r="E21" s="74" t="e">
        <f t="shared" si="0"/>
        <v>#DIV/0!</v>
      </c>
      <c r="F21" s="74" t="e">
        <f t="shared" si="1"/>
        <v>#DIV/0!</v>
      </c>
    </row>
    <row r="22" spans="1:6" ht="19.5" customHeight="1">
      <c r="A22" s="129" t="s">
        <v>3184</v>
      </c>
      <c r="B22" s="130"/>
      <c r="C22" s="128"/>
      <c r="D22" s="128"/>
      <c r="E22" s="74" t="e">
        <f t="shared" si="0"/>
        <v>#DIV/0!</v>
      </c>
      <c r="F22" s="74" t="e">
        <f t="shared" si="1"/>
        <v>#DIV/0!</v>
      </c>
    </row>
    <row r="23" spans="1:6" ht="19.5" customHeight="1">
      <c r="A23" s="121" t="s">
        <v>3185</v>
      </c>
      <c r="B23" s="122">
        <f>SUM(B24:B24)</f>
        <v>40</v>
      </c>
      <c r="C23" s="122">
        <f>SUM(C24:C24)</f>
        <v>0</v>
      </c>
      <c r="D23" s="122">
        <f>SUM(D24:D24)</f>
        <v>0</v>
      </c>
      <c r="E23" s="74">
        <f t="shared" si="0"/>
        <v>0</v>
      </c>
      <c r="F23" s="74" t="e">
        <f t="shared" si="1"/>
        <v>#DIV/0!</v>
      </c>
    </row>
    <row r="24" spans="1:6" ht="19.5" customHeight="1">
      <c r="A24" s="123" t="s">
        <v>3186</v>
      </c>
      <c r="B24" s="124">
        <v>40</v>
      </c>
      <c r="C24" s="128"/>
      <c r="D24" s="128"/>
      <c r="E24" s="74">
        <f t="shared" si="0"/>
        <v>0</v>
      </c>
      <c r="F24" s="74" t="e">
        <f t="shared" si="1"/>
        <v>#DIV/0!</v>
      </c>
    </row>
    <row r="25" spans="1:6" ht="19.5" customHeight="1">
      <c r="A25" s="121" t="s">
        <v>3187</v>
      </c>
      <c r="B25" s="122">
        <f>SUM(B5,B11,B19,B21,B23)</f>
        <v>40</v>
      </c>
      <c r="C25" s="122">
        <f>SUM(C5,C11,C19,C21,C23)</f>
        <v>40</v>
      </c>
      <c r="D25" s="122">
        <f>SUM(D5,D11,D19,D21,D23)</f>
        <v>40</v>
      </c>
      <c r="E25" s="74">
        <f t="shared" si="0"/>
        <v>100</v>
      </c>
      <c r="F25" s="74">
        <f t="shared" si="1"/>
        <v>100</v>
      </c>
    </row>
    <row r="26" spans="1:6" ht="19.5" customHeight="1">
      <c r="A26" s="121" t="s">
        <v>2558</v>
      </c>
      <c r="B26" s="122">
        <f>SUM(B27:B27)</f>
        <v>0</v>
      </c>
      <c r="C26" s="122">
        <f>SUM(C27:C27)</f>
        <v>0</v>
      </c>
      <c r="D26" s="122">
        <f>SUM(D27:D27)</f>
        <v>0</v>
      </c>
      <c r="E26" s="74" t="e">
        <f t="shared" si="0"/>
        <v>#DIV/0!</v>
      </c>
      <c r="F26" s="74" t="e">
        <f t="shared" si="1"/>
        <v>#DIV/0!</v>
      </c>
    </row>
    <row r="27" spans="1:6" ht="19.5" customHeight="1">
      <c r="A27" s="123" t="s">
        <v>3188</v>
      </c>
      <c r="B27" s="124"/>
      <c r="C27" s="128"/>
      <c r="D27" s="128"/>
      <c r="E27" s="74" t="e">
        <f t="shared" si="0"/>
        <v>#DIV/0!</v>
      </c>
      <c r="F27" s="74" t="e">
        <f t="shared" si="1"/>
        <v>#DIV/0!</v>
      </c>
    </row>
    <row r="28" spans="1:6" ht="19.5" customHeight="1">
      <c r="A28" s="121" t="s">
        <v>3189</v>
      </c>
      <c r="B28" s="122"/>
      <c r="C28" s="122"/>
      <c r="D28" s="122"/>
      <c r="E28" s="74" t="e">
        <f t="shared" si="0"/>
        <v>#DIV/0!</v>
      </c>
      <c r="F28" s="74" t="e">
        <f t="shared" si="1"/>
        <v>#DIV/0!</v>
      </c>
    </row>
    <row r="29" spans="1:6" ht="19.5" customHeight="1">
      <c r="A29" s="123"/>
      <c r="B29" s="130"/>
      <c r="C29" s="128"/>
      <c r="D29" s="128"/>
      <c r="E29" s="74" t="e">
        <f t="shared" si="0"/>
        <v>#DIV/0!</v>
      </c>
      <c r="F29" s="74" t="e">
        <f t="shared" si="1"/>
        <v>#DIV/0!</v>
      </c>
    </row>
    <row r="30" spans="1:6" ht="19.5" customHeight="1">
      <c r="A30" s="123"/>
      <c r="B30" s="124"/>
      <c r="C30" s="128"/>
      <c r="D30" s="128"/>
      <c r="E30" s="74" t="e">
        <f t="shared" si="0"/>
        <v>#DIV/0!</v>
      </c>
      <c r="F30" s="74" t="e">
        <f t="shared" si="1"/>
        <v>#DIV/0!</v>
      </c>
    </row>
    <row r="31" spans="1:6" ht="19.5" customHeight="1">
      <c r="A31" s="131" t="s">
        <v>3107</v>
      </c>
      <c r="B31" s="122">
        <f>SUM(B25,B26,B28)</f>
        <v>40</v>
      </c>
      <c r="C31" s="122">
        <f>SUM(C25,C26,C28)</f>
        <v>40</v>
      </c>
      <c r="D31" s="122">
        <f>SUM(D25,D26,D28)</f>
        <v>40</v>
      </c>
      <c r="E31" s="74">
        <f t="shared" si="0"/>
        <v>100</v>
      </c>
      <c r="F31" s="74">
        <f t="shared" si="1"/>
        <v>100</v>
      </c>
    </row>
    <row r="32" spans="1:5" ht="19.5" customHeight="1">
      <c r="A32" s="132" t="s">
        <v>2945</v>
      </c>
      <c r="B32" s="132"/>
      <c r="C32" s="132"/>
      <c r="D32" s="132"/>
      <c r="E32" s="132"/>
    </row>
  </sheetData>
  <sheetProtection/>
  <mergeCells count="2">
    <mergeCell ref="A2:F2"/>
    <mergeCell ref="A32:E32"/>
  </mergeCells>
  <printOptions horizontalCentered="1" verticalCentered="1"/>
  <pageMargins left="0.9448818897637796" right="0.35433070866141736" top="0.5905511811023623" bottom="0.5905511811023623" header="0.5118110236220472" footer="0.5118110236220472"/>
  <pageSetup horizontalDpi="600" verticalDpi="600" orientation="portrait" paperSize="9" scale="85"/>
</worksheet>
</file>

<file path=xl/worksheets/sheet19.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00390625" defaultRowHeight="14.25"/>
  <cols>
    <col min="1" max="1" width="41.625" style="0" customWidth="1"/>
    <col min="2" max="2" width="8.50390625" style="0" customWidth="1"/>
    <col min="3" max="3" width="44.875" style="0" customWidth="1"/>
    <col min="4" max="4" width="9.125" style="0" customWidth="1"/>
  </cols>
  <sheetData>
    <row r="1" spans="1:4" ht="30" customHeight="1">
      <c r="A1" s="88" t="s">
        <v>3190</v>
      </c>
      <c r="B1" s="89"/>
      <c r="C1" s="90"/>
      <c r="D1" s="90"/>
    </row>
    <row r="2" spans="1:4" ht="30" customHeight="1">
      <c r="A2" s="91" t="s">
        <v>35</v>
      </c>
      <c r="B2" s="91"/>
      <c r="C2" s="91"/>
      <c r="D2" s="91"/>
    </row>
    <row r="3" spans="1:4" ht="30" customHeight="1">
      <c r="A3" s="92"/>
      <c r="B3" s="92"/>
      <c r="C3" s="93"/>
      <c r="D3" s="94" t="s">
        <v>55</v>
      </c>
    </row>
    <row r="4" spans="1:4" ht="19.5" customHeight="1">
      <c r="A4" s="95" t="s">
        <v>3191</v>
      </c>
      <c r="B4" s="95"/>
      <c r="C4" s="95" t="s">
        <v>3192</v>
      </c>
      <c r="D4" s="95"/>
    </row>
    <row r="5" spans="1:4" ht="19.5" customHeight="1">
      <c r="A5" s="96" t="s">
        <v>3193</v>
      </c>
      <c r="B5" s="97" t="s">
        <v>60</v>
      </c>
      <c r="C5" s="96" t="s">
        <v>3193</v>
      </c>
      <c r="D5" s="97" t="s">
        <v>60</v>
      </c>
    </row>
    <row r="6" spans="1:4" ht="19.5" customHeight="1">
      <c r="A6" s="98" t="s">
        <v>3131</v>
      </c>
      <c r="B6" s="99">
        <f>SUM(B7:B8)</f>
        <v>40</v>
      </c>
      <c r="C6" s="100" t="s">
        <v>3167</v>
      </c>
      <c r="D6" s="101">
        <f>SUM(D7:D11)</f>
        <v>40</v>
      </c>
    </row>
    <row r="7" spans="1:4" ht="19.5" customHeight="1">
      <c r="A7" s="102" t="s">
        <v>3137</v>
      </c>
      <c r="B7" s="103"/>
      <c r="C7" s="104" t="s">
        <v>3168</v>
      </c>
      <c r="D7" s="105"/>
    </row>
    <row r="8" spans="1:4" ht="19.5" customHeight="1">
      <c r="A8" s="102" t="s">
        <v>3148</v>
      </c>
      <c r="B8" s="103">
        <v>40</v>
      </c>
      <c r="C8" s="104" t="s">
        <v>3169</v>
      </c>
      <c r="D8" s="105"/>
    </row>
    <row r="9" spans="1:4" ht="19.5" customHeight="1">
      <c r="A9" s="98" t="s">
        <v>3149</v>
      </c>
      <c r="B9" s="99">
        <f>SUM(B10:B13)</f>
        <v>0</v>
      </c>
      <c r="C9" s="104" t="s">
        <v>3170</v>
      </c>
      <c r="D9" s="105"/>
    </row>
    <row r="10" spans="1:4" ht="19.5" customHeight="1">
      <c r="A10" s="102" t="s">
        <v>3150</v>
      </c>
      <c r="B10" s="103"/>
      <c r="C10" s="104" t="s">
        <v>3171</v>
      </c>
      <c r="D10" s="105">
        <v>40</v>
      </c>
    </row>
    <row r="11" spans="1:4" ht="19.5" customHeight="1">
      <c r="A11" s="102" t="s">
        <v>3151</v>
      </c>
      <c r="B11" s="103"/>
      <c r="C11" s="104" t="s">
        <v>3172</v>
      </c>
      <c r="D11" s="105"/>
    </row>
    <row r="12" spans="1:4" ht="19.5" customHeight="1">
      <c r="A12" s="102" t="s">
        <v>3152</v>
      </c>
      <c r="B12" s="103"/>
      <c r="C12" s="100" t="s">
        <v>3173</v>
      </c>
      <c r="D12" s="101">
        <f>SUM(D13:D19)</f>
        <v>0</v>
      </c>
    </row>
    <row r="13" spans="1:4" ht="19.5" customHeight="1">
      <c r="A13" s="102" t="s">
        <v>3153</v>
      </c>
      <c r="B13" s="103"/>
      <c r="C13" s="104" t="s">
        <v>3174</v>
      </c>
      <c r="D13" s="105"/>
    </row>
    <row r="14" spans="1:4" ht="19.5" customHeight="1">
      <c r="A14" s="98" t="s">
        <v>3154</v>
      </c>
      <c r="B14" s="99">
        <f>SUM(B15:B18)</f>
        <v>0</v>
      </c>
      <c r="C14" s="104" t="s">
        <v>3175</v>
      </c>
      <c r="D14" s="105"/>
    </row>
    <row r="15" spans="1:4" ht="19.5" customHeight="1">
      <c r="A15" s="102" t="s">
        <v>3155</v>
      </c>
      <c r="B15" s="103"/>
      <c r="C15" s="104" t="s">
        <v>3176</v>
      </c>
      <c r="D15" s="105"/>
    </row>
    <row r="16" spans="1:4" ht="19.5" customHeight="1">
      <c r="A16" s="102" t="s">
        <v>3156</v>
      </c>
      <c r="B16" s="103"/>
      <c r="C16" s="104" t="s">
        <v>3177</v>
      </c>
      <c r="D16" s="105"/>
    </row>
    <row r="17" spans="1:4" ht="19.5" customHeight="1">
      <c r="A17" s="102" t="s">
        <v>3194</v>
      </c>
      <c r="B17" s="103"/>
      <c r="C17" s="104" t="s">
        <v>3178</v>
      </c>
      <c r="D17" s="105"/>
    </row>
    <row r="18" spans="1:4" ht="19.5" customHeight="1">
      <c r="A18" s="102" t="s">
        <v>3157</v>
      </c>
      <c r="B18" s="103"/>
      <c r="C18" s="104" t="s">
        <v>3179</v>
      </c>
      <c r="D18" s="105"/>
    </row>
    <row r="19" spans="1:4" ht="19.5" customHeight="1">
      <c r="A19" s="98" t="s">
        <v>3158</v>
      </c>
      <c r="B19" s="99">
        <f>SUM(B20:B22)</f>
        <v>0</v>
      </c>
      <c r="C19" s="104" t="s">
        <v>3180</v>
      </c>
      <c r="D19" s="105"/>
    </row>
    <row r="20" spans="1:4" ht="19.5" customHeight="1">
      <c r="A20" s="102" t="s">
        <v>3160</v>
      </c>
      <c r="B20" s="103"/>
      <c r="C20" s="100" t="s">
        <v>3181</v>
      </c>
      <c r="D20" s="101">
        <f>SUM(D21:D21)</f>
        <v>0</v>
      </c>
    </row>
    <row r="21" spans="1:4" ht="19.5" customHeight="1">
      <c r="A21" s="102" t="s">
        <v>3159</v>
      </c>
      <c r="B21" s="103"/>
      <c r="C21" s="104" t="s">
        <v>3182</v>
      </c>
      <c r="D21" s="105"/>
    </row>
    <row r="22" spans="1:4" ht="19.5" customHeight="1">
      <c r="A22" s="102" t="s">
        <v>3195</v>
      </c>
      <c r="B22" s="103"/>
      <c r="C22" s="100" t="s">
        <v>3183</v>
      </c>
      <c r="D22" s="101">
        <f>SUM(D23:D23)</f>
        <v>0</v>
      </c>
    </row>
    <row r="23" spans="1:4" ht="19.5" customHeight="1">
      <c r="A23" s="98" t="s">
        <v>3161</v>
      </c>
      <c r="B23" s="99">
        <f>SUM(B24)</f>
        <v>0</v>
      </c>
      <c r="C23" s="106" t="s">
        <v>3184</v>
      </c>
      <c r="D23" s="107"/>
    </row>
    <row r="24" spans="1:4" ht="19.5" customHeight="1">
      <c r="A24" s="102" t="s">
        <v>3162</v>
      </c>
      <c r="B24" s="103"/>
      <c r="C24" s="100" t="s">
        <v>3185</v>
      </c>
      <c r="D24" s="101">
        <f>SUM(D25:D25)</f>
        <v>0</v>
      </c>
    </row>
    <row r="25" spans="1:4" ht="19.5" customHeight="1">
      <c r="A25" s="108" t="s">
        <v>3163</v>
      </c>
      <c r="B25" s="109">
        <f>SUM(B6,B9,B14,B19,B23)</f>
        <v>40</v>
      </c>
      <c r="C25" s="104" t="s">
        <v>3186</v>
      </c>
      <c r="D25" s="105"/>
    </row>
    <row r="26" spans="1:4" ht="19.5" customHeight="1">
      <c r="A26" s="108" t="s">
        <v>3164</v>
      </c>
      <c r="B26" s="110"/>
      <c r="C26" s="100" t="s">
        <v>3187</v>
      </c>
      <c r="D26" s="101">
        <f>SUM(D6,D12,D20,D22,D24)</f>
        <v>40</v>
      </c>
    </row>
    <row r="27" spans="1:4" ht="19.5" customHeight="1">
      <c r="A27" s="111" t="s">
        <v>3165</v>
      </c>
      <c r="B27" s="110"/>
      <c r="C27" s="100" t="s">
        <v>2558</v>
      </c>
      <c r="D27" s="101">
        <f>SUM(D28:D28)</f>
        <v>0</v>
      </c>
    </row>
    <row r="28" spans="1:4" ht="19.5" customHeight="1">
      <c r="A28" s="111"/>
      <c r="B28" s="110"/>
      <c r="C28" s="104" t="s">
        <v>3188</v>
      </c>
      <c r="D28" s="105"/>
    </row>
    <row r="29" spans="1:4" ht="19.5" customHeight="1">
      <c r="A29" s="111"/>
      <c r="B29" s="110"/>
      <c r="C29" s="100" t="s">
        <v>3189</v>
      </c>
      <c r="D29" s="101"/>
    </row>
    <row r="30" spans="1:4" ht="19.5" customHeight="1">
      <c r="A30" s="108" t="s">
        <v>3196</v>
      </c>
      <c r="B30" s="112">
        <f>SUM(B25,B26,B27)</f>
        <v>40</v>
      </c>
      <c r="C30" s="113" t="s">
        <v>3197</v>
      </c>
      <c r="D30" s="101">
        <f>SUM(D26,D27,D29)</f>
        <v>40</v>
      </c>
    </row>
  </sheetData>
  <sheetProtection/>
  <mergeCells count="3">
    <mergeCell ref="A2:D2"/>
    <mergeCell ref="A4:B4"/>
    <mergeCell ref="C4:D4"/>
  </mergeCells>
  <printOptions horizontalCentered="1" verticalCentered="1"/>
  <pageMargins left="0.9448818897637796" right="0.35433070866141736" top="0.7874015748031497" bottom="0.5905511811023623" header="0.5118110236220472" footer="0.5118110236220472"/>
  <pageSetup horizontalDpi="600" verticalDpi="600" orientation="portrait" paperSize="9" scale="79"/>
</worksheet>
</file>

<file path=xl/worksheets/sheet2.xml><?xml version="1.0" encoding="utf-8"?>
<worksheet xmlns="http://schemas.openxmlformats.org/spreadsheetml/2006/main" xmlns:r="http://schemas.openxmlformats.org/officeDocument/2006/relationships">
  <dimension ref="A1:B33"/>
  <sheetViews>
    <sheetView workbookViewId="0" topLeftCell="A1">
      <selection activeCell="B26" sqref="B26"/>
    </sheetView>
  </sheetViews>
  <sheetFormatPr defaultColWidth="9.00390625" defaultRowHeight="14.25"/>
  <cols>
    <col min="1" max="1" width="10.625" style="0" customWidth="1"/>
    <col min="2" max="2" width="57.50390625" style="0" customWidth="1"/>
  </cols>
  <sheetData>
    <row r="1" spans="1:2" ht="22.5">
      <c r="A1" s="379" t="s">
        <v>1</v>
      </c>
      <c r="B1" s="379"/>
    </row>
    <row r="2" spans="1:2" ht="21.75" customHeight="1">
      <c r="A2" s="380" t="s">
        <v>2</v>
      </c>
      <c r="B2" s="380" t="s">
        <v>3</v>
      </c>
    </row>
    <row r="3" spans="1:2" ht="21.75" customHeight="1">
      <c r="A3" s="380" t="s">
        <v>4</v>
      </c>
      <c r="B3" s="380" t="s">
        <v>5</v>
      </c>
    </row>
    <row r="4" spans="1:2" ht="21.75" customHeight="1">
      <c r="A4" s="380" t="s">
        <v>6</v>
      </c>
      <c r="B4" s="380" t="s">
        <v>7</v>
      </c>
    </row>
    <row r="5" spans="1:2" ht="21.75" customHeight="1">
      <c r="A5" s="380" t="s">
        <v>8</v>
      </c>
      <c r="B5" s="380" t="s">
        <v>9</v>
      </c>
    </row>
    <row r="6" spans="1:2" ht="21.75" customHeight="1">
      <c r="A6" s="380" t="s">
        <v>10</v>
      </c>
      <c r="B6" s="380" t="s">
        <v>11</v>
      </c>
    </row>
    <row r="7" spans="1:2" ht="21.75" customHeight="1">
      <c r="A7" s="380" t="s">
        <v>12</v>
      </c>
      <c r="B7" s="380" t="s">
        <v>13</v>
      </c>
    </row>
    <row r="8" spans="1:2" ht="21.75" customHeight="1">
      <c r="A8" s="380" t="s">
        <v>14</v>
      </c>
      <c r="B8" s="380" t="s">
        <v>15</v>
      </c>
    </row>
    <row r="9" spans="1:2" ht="21.75" customHeight="1">
      <c r="A9" s="380" t="s">
        <v>16</v>
      </c>
      <c r="B9" s="380" t="s">
        <v>17</v>
      </c>
    </row>
    <row r="10" spans="1:2" ht="21.75" customHeight="1">
      <c r="A10" s="380" t="s">
        <v>18</v>
      </c>
      <c r="B10" s="380" t="s">
        <v>19</v>
      </c>
    </row>
    <row r="11" spans="1:2" ht="21.75" customHeight="1">
      <c r="A11" s="380" t="s">
        <v>20</v>
      </c>
      <c r="B11" s="380" t="s">
        <v>21</v>
      </c>
    </row>
    <row r="12" spans="1:2" ht="21.75" customHeight="1">
      <c r="A12" s="380" t="s">
        <v>22</v>
      </c>
      <c r="B12" s="380" t="s">
        <v>23</v>
      </c>
    </row>
    <row r="13" spans="1:2" ht="21.75" customHeight="1">
      <c r="A13" s="380" t="s">
        <v>24</v>
      </c>
      <c r="B13" s="380" t="s">
        <v>25</v>
      </c>
    </row>
    <row r="14" spans="1:2" ht="21.75" customHeight="1">
      <c r="A14" s="380" t="s">
        <v>26</v>
      </c>
      <c r="B14" s="380" t="s">
        <v>27</v>
      </c>
    </row>
    <row r="15" spans="1:2" ht="21.75" customHeight="1">
      <c r="A15" s="380" t="s">
        <v>28</v>
      </c>
      <c r="B15" s="380" t="s">
        <v>29</v>
      </c>
    </row>
    <row r="16" spans="1:2" ht="21.75" customHeight="1">
      <c r="A16" s="380" t="s">
        <v>30</v>
      </c>
      <c r="B16" s="380" t="s">
        <v>31</v>
      </c>
    </row>
    <row r="17" spans="1:2" ht="21.75" customHeight="1">
      <c r="A17" s="380" t="s">
        <v>32</v>
      </c>
      <c r="B17" s="380" t="s">
        <v>33</v>
      </c>
    </row>
    <row r="18" spans="1:2" ht="21.75" customHeight="1">
      <c r="A18" s="380" t="s">
        <v>34</v>
      </c>
      <c r="B18" s="380" t="s">
        <v>35</v>
      </c>
    </row>
    <row r="19" spans="1:2" ht="21.75" customHeight="1">
      <c r="A19" s="380" t="s">
        <v>36</v>
      </c>
      <c r="B19" s="380" t="s">
        <v>37</v>
      </c>
    </row>
    <row r="20" spans="1:2" ht="21.75" customHeight="1">
      <c r="A20" s="380" t="s">
        <v>38</v>
      </c>
      <c r="B20" s="380" t="s">
        <v>39</v>
      </c>
    </row>
    <row r="21" spans="1:2" ht="21.75" customHeight="1">
      <c r="A21" s="380" t="s">
        <v>40</v>
      </c>
      <c r="B21" s="380" t="s">
        <v>41</v>
      </c>
    </row>
    <row r="22" spans="1:2" ht="21.75" customHeight="1">
      <c r="A22" s="380" t="s">
        <v>42</v>
      </c>
      <c r="B22" s="380" t="s">
        <v>43</v>
      </c>
    </row>
    <row r="23" spans="1:2" ht="21.75" customHeight="1">
      <c r="A23" s="380" t="s">
        <v>44</v>
      </c>
      <c r="B23" s="380" t="s">
        <v>45</v>
      </c>
    </row>
    <row r="24" spans="1:2" ht="21.75" customHeight="1">
      <c r="A24" s="380" t="s">
        <v>46</v>
      </c>
      <c r="B24" s="380" t="s">
        <v>47</v>
      </c>
    </row>
    <row r="25" spans="1:2" ht="21.75" customHeight="1">
      <c r="A25" s="380" t="s">
        <v>48</v>
      </c>
      <c r="B25" s="380" t="s">
        <v>49</v>
      </c>
    </row>
    <row r="26" spans="1:2" ht="21.75" customHeight="1">
      <c r="A26" s="380" t="s">
        <v>50</v>
      </c>
      <c r="B26" s="380" t="s">
        <v>51</v>
      </c>
    </row>
    <row r="27" spans="1:2" ht="21.75" customHeight="1">
      <c r="A27" s="380" t="s">
        <v>52</v>
      </c>
      <c r="B27" s="380" t="s">
        <v>53</v>
      </c>
    </row>
    <row r="32" ht="14.25">
      <c r="A32" s="380"/>
    </row>
    <row r="33" ht="14.25">
      <c r="A33" s="380"/>
    </row>
  </sheetData>
  <sheetProtection/>
  <mergeCells count="1">
    <mergeCell ref="A1:B1"/>
  </mergeCells>
  <printOptions horizontalCentered="1" verticalCentered="1"/>
  <pageMargins left="1.3385826771653544" right="0.9448818897637796" top="0.9842519685039371" bottom="0.9842519685039371" header="0.5118110236220472" footer="0.5118110236220472"/>
  <pageSetup orientation="portrait" paperSize="9"/>
</worksheet>
</file>

<file path=xl/worksheets/sheet20.xml><?xml version="1.0" encoding="utf-8"?>
<worksheet xmlns="http://schemas.openxmlformats.org/spreadsheetml/2006/main" xmlns:r="http://schemas.openxmlformats.org/officeDocument/2006/relationships">
  <dimension ref="A1:D15"/>
  <sheetViews>
    <sheetView workbookViewId="0" topLeftCell="A1">
      <selection activeCell="A1" sqref="A1"/>
    </sheetView>
  </sheetViews>
  <sheetFormatPr defaultColWidth="9.00390625" defaultRowHeight="14.25"/>
  <cols>
    <col min="1" max="1" width="59.75390625" style="0" customWidth="1"/>
    <col min="2" max="2" width="17.125" style="0" customWidth="1"/>
    <col min="3" max="3" width="15.625" style="0" customWidth="1"/>
    <col min="4" max="4" width="21.00390625" style="0" customWidth="1"/>
  </cols>
  <sheetData>
    <row r="1" ht="14.25">
      <c r="A1" s="82" t="s">
        <v>3198</v>
      </c>
    </row>
    <row r="2" spans="1:4" ht="76.5" customHeight="1">
      <c r="A2" s="12" t="s">
        <v>37</v>
      </c>
      <c r="B2" s="12"/>
      <c r="C2" s="12"/>
      <c r="D2" s="12"/>
    </row>
    <row r="3" spans="1:4" ht="24.75" customHeight="1">
      <c r="A3" s="56"/>
      <c r="B3" s="56"/>
      <c r="C3" s="56"/>
      <c r="D3" s="83" t="s">
        <v>3199</v>
      </c>
    </row>
    <row r="4" spans="1:4" ht="24.75" customHeight="1">
      <c r="A4" s="51" t="s">
        <v>2774</v>
      </c>
      <c r="B4" s="51" t="s">
        <v>2614</v>
      </c>
      <c r="C4" s="51" t="s">
        <v>60</v>
      </c>
      <c r="D4" s="51" t="s">
        <v>2942</v>
      </c>
    </row>
    <row r="5" spans="1:4" ht="24.75" customHeight="1">
      <c r="A5" s="52" t="s">
        <v>3167</v>
      </c>
      <c r="B5" s="56"/>
      <c r="C5" s="56"/>
      <c r="D5" s="56" t="e">
        <f>C5/B5*100</f>
        <v>#DIV/0!</v>
      </c>
    </row>
    <row r="6" spans="1:4" ht="24.75" customHeight="1">
      <c r="A6" s="56" t="s">
        <v>3200</v>
      </c>
      <c r="B6" s="56"/>
      <c r="C6" s="56"/>
      <c r="D6" s="56" t="e">
        <f aca="true" t="shared" si="0" ref="D6:D14">C6/B6*100</f>
        <v>#DIV/0!</v>
      </c>
    </row>
    <row r="7" spans="1:4" ht="24.75" customHeight="1">
      <c r="A7" s="54" t="s">
        <v>3201</v>
      </c>
      <c r="B7" s="56"/>
      <c r="C7" s="56"/>
      <c r="D7" s="56" t="e">
        <f t="shared" si="0"/>
        <v>#DIV/0!</v>
      </c>
    </row>
    <row r="8" spans="1:4" ht="24.75" customHeight="1">
      <c r="A8" s="54" t="s">
        <v>3202</v>
      </c>
      <c r="B8" s="56"/>
      <c r="C8" s="56"/>
      <c r="D8" s="56" t="e">
        <f t="shared" si="0"/>
        <v>#DIV/0!</v>
      </c>
    </row>
    <row r="9" spans="1:4" ht="24.75" customHeight="1">
      <c r="A9" s="54" t="s">
        <v>3203</v>
      </c>
      <c r="B9" s="56"/>
      <c r="C9" s="56"/>
      <c r="D9" s="56" t="e">
        <f t="shared" si="0"/>
        <v>#DIV/0!</v>
      </c>
    </row>
    <row r="10" spans="1:4" ht="24.75" customHeight="1">
      <c r="A10" s="54" t="s">
        <v>3203</v>
      </c>
      <c r="B10" s="56"/>
      <c r="C10" s="56"/>
      <c r="D10" s="56" t="e">
        <f t="shared" si="0"/>
        <v>#DIV/0!</v>
      </c>
    </row>
    <row r="11" spans="1:4" ht="24.75" customHeight="1">
      <c r="A11" s="54" t="s">
        <v>3203</v>
      </c>
      <c r="B11" s="56"/>
      <c r="C11" s="56"/>
      <c r="D11" s="56" t="e">
        <f t="shared" si="0"/>
        <v>#DIV/0!</v>
      </c>
    </row>
    <row r="12" spans="1:4" ht="24.75" customHeight="1">
      <c r="A12" s="54" t="s">
        <v>3204</v>
      </c>
      <c r="B12" s="56"/>
      <c r="C12" s="56"/>
      <c r="D12" s="56" t="e">
        <f t="shared" si="0"/>
        <v>#DIV/0!</v>
      </c>
    </row>
    <row r="13" spans="1:4" ht="24.75" customHeight="1">
      <c r="A13" s="56"/>
      <c r="B13" s="84"/>
      <c r="C13" s="84"/>
      <c r="D13" s="56" t="e">
        <f t="shared" si="0"/>
        <v>#DIV/0!</v>
      </c>
    </row>
    <row r="14" spans="1:4" ht="24.75" customHeight="1">
      <c r="A14" s="51" t="s">
        <v>2714</v>
      </c>
      <c r="B14" s="85"/>
      <c r="C14" s="85"/>
      <c r="D14" s="56" t="e">
        <f t="shared" si="0"/>
        <v>#DIV/0!</v>
      </c>
    </row>
    <row r="15" spans="1:4" ht="14.25">
      <c r="A15" s="86" t="s">
        <v>3205</v>
      </c>
      <c r="B15" s="87"/>
      <c r="C15" s="87"/>
      <c r="D15" s="87"/>
    </row>
  </sheetData>
  <sheetProtection/>
  <mergeCells count="2">
    <mergeCell ref="A2:D2"/>
    <mergeCell ref="A15:D15"/>
  </mergeCells>
  <printOptions horizontalCentered="1" verticalCentered="1"/>
  <pageMargins left="0.7480314960629921" right="0.7480314960629921" top="1.1811023622047245" bottom="0.9842519685039371" header="0.5118110236220472" footer="0.5118110236220472"/>
  <pageSetup orientation="landscape" paperSize="9"/>
</worksheet>
</file>

<file path=xl/worksheets/sheet21.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00390625" defaultRowHeight="14.25"/>
  <cols>
    <col min="1" max="1" width="33.50390625" style="0" customWidth="1"/>
    <col min="2" max="2" width="10.25390625" style="0" customWidth="1"/>
    <col min="3" max="3" width="10.375" style="0" customWidth="1"/>
    <col min="4" max="4" width="9.25390625" style="0" customWidth="1"/>
    <col min="5" max="5" width="13.125" style="0" customWidth="1"/>
    <col min="6" max="6" width="10.125" style="0" customWidth="1"/>
  </cols>
  <sheetData>
    <row r="1" spans="1:6" ht="14.25">
      <c r="A1" s="63" t="s">
        <v>3206</v>
      </c>
      <c r="B1" s="63"/>
      <c r="C1" s="64"/>
      <c r="D1" s="64"/>
      <c r="E1" s="65"/>
      <c r="F1" s="65"/>
    </row>
    <row r="2" spans="1:6" ht="25.5">
      <c r="A2" s="66" t="s">
        <v>39</v>
      </c>
      <c r="B2" s="66"/>
      <c r="C2" s="66"/>
      <c r="D2" s="66"/>
      <c r="E2" s="66"/>
      <c r="F2" s="66"/>
    </row>
    <row r="3" spans="1:6" ht="24.75" customHeight="1">
      <c r="A3" s="67"/>
      <c r="B3" s="67"/>
      <c r="C3" s="67"/>
      <c r="D3" s="67"/>
      <c r="E3" s="68" t="s">
        <v>55</v>
      </c>
      <c r="F3" s="68"/>
    </row>
    <row r="4" spans="1:6" ht="30" customHeight="1">
      <c r="A4" s="69" t="s">
        <v>2947</v>
      </c>
      <c r="B4" s="69" t="s">
        <v>58</v>
      </c>
      <c r="C4" s="70" t="s">
        <v>59</v>
      </c>
      <c r="D4" s="70" t="s">
        <v>60</v>
      </c>
      <c r="E4" s="71" t="s">
        <v>3207</v>
      </c>
      <c r="F4" s="71" t="s">
        <v>3208</v>
      </c>
    </row>
    <row r="5" spans="1:6" ht="19.5" customHeight="1">
      <c r="A5" s="72" t="s">
        <v>3209</v>
      </c>
      <c r="B5" s="73">
        <f>SUM(B6:B8)</f>
        <v>0</v>
      </c>
      <c r="C5" s="73">
        <f>SUM(C6:C8)</f>
        <v>0</v>
      </c>
      <c r="D5" s="73">
        <f>SUM(D6:D8)</f>
        <v>0</v>
      </c>
      <c r="E5" s="74" t="e">
        <f>D5/B5*100</f>
        <v>#DIV/0!</v>
      </c>
      <c r="F5" s="74" t="e">
        <f>D5/C5*100</f>
        <v>#DIV/0!</v>
      </c>
    </row>
    <row r="6" spans="1:6" ht="19.5" customHeight="1">
      <c r="A6" s="75" t="s">
        <v>3210</v>
      </c>
      <c r="B6" s="76"/>
      <c r="C6" s="76"/>
      <c r="D6" s="76"/>
      <c r="E6" s="74" t="e">
        <f aca="true" t="shared" si="0" ref="E6:E37">D6/B6*100</f>
        <v>#DIV/0!</v>
      </c>
      <c r="F6" s="74" t="e">
        <f aca="true" t="shared" si="1" ref="F6:F37">D6/C6*100</f>
        <v>#DIV/0!</v>
      </c>
    </row>
    <row r="7" spans="1:6" ht="19.5" customHeight="1">
      <c r="A7" s="75" t="s">
        <v>3211</v>
      </c>
      <c r="B7" s="76"/>
      <c r="C7" s="76"/>
      <c r="D7" s="76"/>
      <c r="E7" s="74" t="e">
        <f t="shared" si="0"/>
        <v>#DIV/0!</v>
      </c>
      <c r="F7" s="74" t="e">
        <f t="shared" si="1"/>
        <v>#DIV/0!</v>
      </c>
    </row>
    <row r="8" spans="1:6" ht="19.5" customHeight="1">
      <c r="A8" s="75" t="s">
        <v>3212</v>
      </c>
      <c r="B8" s="76"/>
      <c r="C8" s="76"/>
      <c r="D8" s="76"/>
      <c r="E8" s="74" t="e">
        <f t="shared" si="0"/>
        <v>#DIV/0!</v>
      </c>
      <c r="F8" s="74" t="e">
        <f t="shared" si="1"/>
        <v>#DIV/0!</v>
      </c>
    </row>
    <row r="9" spans="1:6" ht="19.5" customHeight="1">
      <c r="A9" s="72" t="s">
        <v>3213</v>
      </c>
      <c r="B9" s="73">
        <f>SUM(B10:B12)</f>
        <v>0</v>
      </c>
      <c r="C9" s="73">
        <f>SUM(C10:C12)</f>
        <v>0</v>
      </c>
      <c r="D9" s="73">
        <f>SUM(D10:D12)</f>
        <v>0</v>
      </c>
      <c r="E9" s="74" t="e">
        <f t="shared" si="0"/>
        <v>#DIV/0!</v>
      </c>
      <c r="F9" s="74" t="e">
        <f t="shared" si="1"/>
        <v>#DIV/0!</v>
      </c>
    </row>
    <row r="10" spans="1:6" ht="19.5" customHeight="1">
      <c r="A10" s="75" t="s">
        <v>3210</v>
      </c>
      <c r="B10" s="76"/>
      <c r="C10" s="76"/>
      <c r="D10" s="76"/>
      <c r="E10" s="74" t="e">
        <f t="shared" si="0"/>
        <v>#DIV/0!</v>
      </c>
      <c r="F10" s="74" t="e">
        <f t="shared" si="1"/>
        <v>#DIV/0!</v>
      </c>
    </row>
    <row r="11" spans="1:6" ht="19.5" customHeight="1">
      <c r="A11" s="75" t="s">
        <v>3211</v>
      </c>
      <c r="B11" s="76"/>
      <c r="C11" s="76"/>
      <c r="D11" s="76"/>
      <c r="E11" s="74" t="e">
        <f t="shared" si="0"/>
        <v>#DIV/0!</v>
      </c>
      <c r="F11" s="74" t="e">
        <f t="shared" si="1"/>
        <v>#DIV/0!</v>
      </c>
    </row>
    <row r="12" spans="1:6" ht="19.5" customHeight="1">
      <c r="A12" s="75" t="s">
        <v>3212</v>
      </c>
      <c r="B12" s="76"/>
      <c r="C12" s="76"/>
      <c r="D12" s="76"/>
      <c r="E12" s="74" t="e">
        <f t="shared" si="0"/>
        <v>#DIV/0!</v>
      </c>
      <c r="F12" s="74" t="e">
        <f t="shared" si="1"/>
        <v>#DIV/0!</v>
      </c>
    </row>
    <row r="13" spans="1:6" ht="19.5" customHeight="1">
      <c r="A13" s="72" t="s">
        <v>3214</v>
      </c>
      <c r="B13" s="73">
        <f>SUM(B14:B16)</f>
        <v>0</v>
      </c>
      <c r="C13" s="73">
        <f>SUM(C14:C16)</f>
        <v>0</v>
      </c>
      <c r="D13" s="73">
        <f>SUM(D14:D16)</f>
        <v>0</v>
      </c>
      <c r="E13" s="74" t="e">
        <f t="shared" si="0"/>
        <v>#DIV/0!</v>
      </c>
      <c r="F13" s="74" t="e">
        <f t="shared" si="1"/>
        <v>#DIV/0!</v>
      </c>
    </row>
    <row r="14" spans="1:6" ht="19.5" customHeight="1">
      <c r="A14" s="75" t="s">
        <v>3215</v>
      </c>
      <c r="B14" s="76"/>
      <c r="C14" s="76"/>
      <c r="D14" s="76"/>
      <c r="E14" s="74" t="e">
        <f t="shared" si="0"/>
        <v>#DIV/0!</v>
      </c>
      <c r="F14" s="74" t="e">
        <f t="shared" si="1"/>
        <v>#DIV/0!</v>
      </c>
    </row>
    <row r="15" spans="1:6" ht="19.5" customHeight="1">
      <c r="A15" s="75" t="s">
        <v>3216</v>
      </c>
      <c r="B15" s="76"/>
      <c r="C15" s="76"/>
      <c r="D15" s="76"/>
      <c r="E15" s="74" t="e">
        <f t="shared" si="0"/>
        <v>#DIV/0!</v>
      </c>
      <c r="F15" s="74" t="e">
        <f t="shared" si="1"/>
        <v>#DIV/0!</v>
      </c>
    </row>
    <row r="16" spans="1:6" ht="19.5" customHeight="1">
      <c r="A16" s="75" t="s">
        <v>3217</v>
      </c>
      <c r="B16" s="76"/>
      <c r="C16" s="76"/>
      <c r="D16" s="76"/>
      <c r="E16" s="74" t="e">
        <f t="shared" si="0"/>
        <v>#DIV/0!</v>
      </c>
      <c r="F16" s="74" t="e">
        <f t="shared" si="1"/>
        <v>#DIV/0!</v>
      </c>
    </row>
    <row r="17" spans="1:6" ht="19.5" customHeight="1">
      <c r="A17" s="72" t="s">
        <v>3218</v>
      </c>
      <c r="B17" s="73">
        <f>SUM(B18:B20)</f>
        <v>0</v>
      </c>
      <c r="C17" s="73">
        <f>SUM(C18:C20)</f>
        <v>0</v>
      </c>
      <c r="D17" s="73">
        <f>SUM(D18:D20)</f>
        <v>0</v>
      </c>
      <c r="E17" s="74" t="e">
        <f t="shared" si="0"/>
        <v>#DIV/0!</v>
      </c>
      <c r="F17" s="74" t="e">
        <f t="shared" si="1"/>
        <v>#DIV/0!</v>
      </c>
    </row>
    <row r="18" spans="1:6" ht="19.5" customHeight="1">
      <c r="A18" s="75" t="s">
        <v>3219</v>
      </c>
      <c r="B18" s="76"/>
      <c r="C18" s="76"/>
      <c r="D18" s="76"/>
      <c r="E18" s="74" t="e">
        <f t="shared" si="0"/>
        <v>#DIV/0!</v>
      </c>
      <c r="F18" s="74" t="e">
        <f t="shared" si="1"/>
        <v>#DIV/0!</v>
      </c>
    </row>
    <row r="19" spans="1:6" ht="19.5" customHeight="1">
      <c r="A19" s="75" t="s">
        <v>3220</v>
      </c>
      <c r="B19" s="76"/>
      <c r="C19" s="76"/>
      <c r="D19" s="76"/>
      <c r="E19" s="74" t="e">
        <f t="shared" si="0"/>
        <v>#DIV/0!</v>
      </c>
      <c r="F19" s="74" t="e">
        <f t="shared" si="1"/>
        <v>#DIV/0!</v>
      </c>
    </row>
    <row r="20" spans="1:6" ht="19.5" customHeight="1">
      <c r="A20" s="75" t="s">
        <v>3221</v>
      </c>
      <c r="B20" s="76"/>
      <c r="C20" s="76"/>
      <c r="D20" s="76"/>
      <c r="E20" s="74" t="e">
        <f t="shared" si="0"/>
        <v>#DIV/0!</v>
      </c>
      <c r="F20" s="74" t="e">
        <f t="shared" si="1"/>
        <v>#DIV/0!</v>
      </c>
    </row>
    <row r="21" spans="1:6" ht="19.5" customHeight="1">
      <c r="A21" s="72" t="s">
        <v>3222</v>
      </c>
      <c r="B21" s="73">
        <f>SUM(B22:B24)</f>
        <v>0</v>
      </c>
      <c r="C21" s="73">
        <f>SUM(C22:C24)</f>
        <v>0</v>
      </c>
      <c r="D21" s="73">
        <f>SUM(D22:D24)</f>
        <v>0</v>
      </c>
      <c r="E21" s="74" t="e">
        <f t="shared" si="0"/>
        <v>#DIV/0!</v>
      </c>
      <c r="F21" s="74" t="e">
        <f t="shared" si="1"/>
        <v>#DIV/0!</v>
      </c>
    </row>
    <row r="22" spans="1:6" ht="19.5" customHeight="1">
      <c r="A22" s="75" t="s">
        <v>3223</v>
      </c>
      <c r="B22" s="76"/>
      <c r="C22" s="76"/>
      <c r="D22" s="76"/>
      <c r="E22" s="74" t="e">
        <f t="shared" si="0"/>
        <v>#DIV/0!</v>
      </c>
      <c r="F22" s="74" t="e">
        <f t="shared" si="1"/>
        <v>#DIV/0!</v>
      </c>
    </row>
    <row r="23" spans="1:6" ht="19.5" customHeight="1">
      <c r="A23" s="75" t="s">
        <v>3224</v>
      </c>
      <c r="B23" s="76"/>
      <c r="C23" s="76"/>
      <c r="D23" s="76"/>
      <c r="E23" s="74" t="e">
        <f t="shared" si="0"/>
        <v>#DIV/0!</v>
      </c>
      <c r="F23" s="74" t="e">
        <f t="shared" si="1"/>
        <v>#DIV/0!</v>
      </c>
    </row>
    <row r="24" spans="1:6" ht="19.5" customHeight="1">
      <c r="A24" s="75" t="s">
        <v>3225</v>
      </c>
      <c r="B24" s="76"/>
      <c r="C24" s="76"/>
      <c r="D24" s="76"/>
      <c r="E24" s="74" t="e">
        <f t="shared" si="0"/>
        <v>#DIV/0!</v>
      </c>
      <c r="F24" s="74" t="e">
        <f t="shared" si="1"/>
        <v>#DIV/0!</v>
      </c>
    </row>
    <row r="25" spans="1:6" ht="19.5" customHeight="1">
      <c r="A25" s="72" t="s">
        <v>3226</v>
      </c>
      <c r="B25" s="73">
        <f>SUM(B26:B28)</f>
        <v>0</v>
      </c>
      <c r="C25" s="73">
        <f>SUM(C26:C28)</f>
        <v>0</v>
      </c>
      <c r="D25" s="73">
        <f>SUM(D26:D28)</f>
        <v>0</v>
      </c>
      <c r="E25" s="74" t="e">
        <f t="shared" si="0"/>
        <v>#DIV/0!</v>
      </c>
      <c r="F25" s="74" t="e">
        <f t="shared" si="1"/>
        <v>#DIV/0!</v>
      </c>
    </row>
    <row r="26" spans="1:6" ht="19.5" customHeight="1">
      <c r="A26" s="75" t="s">
        <v>3227</v>
      </c>
      <c r="B26" s="76"/>
      <c r="C26" s="76"/>
      <c r="D26" s="76"/>
      <c r="E26" s="74" t="e">
        <f t="shared" si="0"/>
        <v>#DIV/0!</v>
      </c>
      <c r="F26" s="74" t="e">
        <f t="shared" si="1"/>
        <v>#DIV/0!</v>
      </c>
    </row>
    <row r="27" spans="1:6" ht="19.5" customHeight="1">
      <c r="A27" s="75" t="s">
        <v>3228</v>
      </c>
      <c r="B27" s="76"/>
      <c r="C27" s="76"/>
      <c r="D27" s="76"/>
      <c r="E27" s="74" t="e">
        <f t="shared" si="0"/>
        <v>#DIV/0!</v>
      </c>
      <c r="F27" s="74" t="e">
        <f t="shared" si="1"/>
        <v>#DIV/0!</v>
      </c>
    </row>
    <row r="28" spans="1:6" ht="19.5" customHeight="1">
      <c r="A28" s="75" t="s">
        <v>3229</v>
      </c>
      <c r="B28" s="76"/>
      <c r="C28" s="76"/>
      <c r="D28" s="76"/>
      <c r="E28" s="74" t="e">
        <f t="shared" si="0"/>
        <v>#DIV/0!</v>
      </c>
      <c r="F28" s="74" t="e">
        <f t="shared" si="1"/>
        <v>#DIV/0!</v>
      </c>
    </row>
    <row r="29" spans="1:6" ht="19.5" customHeight="1">
      <c r="A29" s="72" t="s">
        <v>3230</v>
      </c>
      <c r="B29" s="81"/>
      <c r="C29" s="70"/>
      <c r="D29" s="70"/>
      <c r="E29" s="74" t="e">
        <f t="shared" si="0"/>
        <v>#DIV/0!</v>
      </c>
      <c r="F29" s="74" t="e">
        <f t="shared" si="1"/>
        <v>#DIV/0!</v>
      </c>
    </row>
    <row r="30" spans="1:6" ht="19.5" customHeight="1">
      <c r="A30" s="72" t="s">
        <v>3231</v>
      </c>
      <c r="B30" s="70">
        <f>SUM(B31:B36)</f>
        <v>987</v>
      </c>
      <c r="C30" s="70">
        <f>SUM(C31:C36)</f>
        <v>987</v>
      </c>
      <c r="D30" s="70">
        <f>SUM(D31:D36)</f>
        <v>1045</v>
      </c>
      <c r="E30" s="74">
        <f t="shared" si="0"/>
        <v>105.87639311043566</v>
      </c>
      <c r="F30" s="74">
        <f t="shared" si="1"/>
        <v>105.87639311043566</v>
      </c>
    </row>
    <row r="31" spans="1:6" ht="19.5" customHeight="1">
      <c r="A31" s="75" t="s">
        <v>3232</v>
      </c>
      <c r="B31" s="70">
        <v>233</v>
      </c>
      <c r="C31" s="70">
        <v>233</v>
      </c>
      <c r="D31" s="70">
        <v>291</v>
      </c>
      <c r="E31" s="74">
        <f t="shared" si="0"/>
        <v>124.89270386266094</v>
      </c>
      <c r="F31" s="74">
        <f t="shared" si="1"/>
        <v>124.89270386266094</v>
      </c>
    </row>
    <row r="32" spans="1:6" ht="19.5" customHeight="1">
      <c r="A32" s="75" t="s">
        <v>3233</v>
      </c>
      <c r="B32" s="70">
        <v>720</v>
      </c>
      <c r="C32" s="70">
        <v>720</v>
      </c>
      <c r="D32" s="70">
        <v>690</v>
      </c>
      <c r="E32" s="74">
        <f t="shared" si="0"/>
        <v>95.83333333333334</v>
      </c>
      <c r="F32" s="74">
        <f t="shared" si="1"/>
        <v>95.83333333333334</v>
      </c>
    </row>
    <row r="33" spans="1:6" ht="19.5" customHeight="1">
      <c r="A33" s="75" t="s">
        <v>3234</v>
      </c>
      <c r="B33" s="70">
        <v>3</v>
      </c>
      <c r="C33" s="70">
        <v>3</v>
      </c>
      <c r="D33" s="70">
        <v>9</v>
      </c>
      <c r="E33" s="74">
        <f t="shared" si="0"/>
        <v>300</v>
      </c>
      <c r="F33" s="74">
        <f t="shared" si="1"/>
        <v>300</v>
      </c>
    </row>
    <row r="34" spans="1:6" ht="19.5" customHeight="1">
      <c r="A34" s="75" t="s">
        <v>3235</v>
      </c>
      <c r="B34" s="70"/>
      <c r="C34" s="70"/>
      <c r="D34" s="70">
        <v>52</v>
      </c>
      <c r="E34" s="74" t="e">
        <f t="shared" si="0"/>
        <v>#DIV/0!</v>
      </c>
      <c r="F34" s="74" t="e">
        <f t="shared" si="1"/>
        <v>#DIV/0!</v>
      </c>
    </row>
    <row r="35" spans="1:6" ht="19.5" customHeight="1">
      <c r="A35" s="75" t="s">
        <v>3236</v>
      </c>
      <c r="B35" s="70"/>
      <c r="C35" s="70"/>
      <c r="D35" s="70"/>
      <c r="E35" s="74" t="e">
        <f t="shared" si="0"/>
        <v>#DIV/0!</v>
      </c>
      <c r="F35" s="74" t="e">
        <f t="shared" si="1"/>
        <v>#DIV/0!</v>
      </c>
    </row>
    <row r="36" spans="1:6" ht="19.5" customHeight="1">
      <c r="A36" s="75" t="s">
        <v>3237</v>
      </c>
      <c r="B36" s="70">
        <v>31</v>
      </c>
      <c r="C36" s="70">
        <v>31</v>
      </c>
      <c r="D36" s="70">
        <v>3</v>
      </c>
      <c r="E36" s="74">
        <f t="shared" si="0"/>
        <v>9.67741935483871</v>
      </c>
      <c r="F36" s="74">
        <f t="shared" si="1"/>
        <v>9.67741935483871</v>
      </c>
    </row>
    <row r="37" spans="1:6" ht="19.5" customHeight="1">
      <c r="A37" s="70" t="s">
        <v>3238</v>
      </c>
      <c r="B37" s="73">
        <f>SUM(B5,B9,B13,B17,B21,B25,B29,B30)</f>
        <v>987</v>
      </c>
      <c r="C37" s="73">
        <f>SUM(C5,C9,C13,C17,C21,C25,C29,C30)</f>
        <v>987</v>
      </c>
      <c r="D37" s="73">
        <f>SUM(D5,D9,D13,D17,D21,D25,D29,D30)</f>
        <v>1045</v>
      </c>
      <c r="E37" s="74">
        <f t="shared" si="0"/>
        <v>105.87639311043566</v>
      </c>
      <c r="F37" s="74">
        <f t="shared" si="1"/>
        <v>105.87639311043566</v>
      </c>
    </row>
  </sheetData>
  <sheetProtection/>
  <mergeCells count="1">
    <mergeCell ref="A2:F2"/>
  </mergeCells>
  <printOptions horizontalCentered="1" verticalCentered="1"/>
  <pageMargins left="0.9448818897637796" right="0.5511811023622047" top="0.7874015748031497" bottom="0.5905511811023623" header="0.5118110236220472" footer="0.5118110236220472"/>
  <pageSetup horizontalDpi="600" verticalDpi="600" orientation="portrait" paperSize="9" scale="85"/>
</worksheet>
</file>

<file path=xl/worksheets/sheet22.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00390625" defaultRowHeight="14.25"/>
  <cols>
    <col min="1" max="1" width="34.625" style="0" customWidth="1"/>
    <col min="2" max="2" width="10.875" style="0" customWidth="1"/>
    <col min="3" max="3" width="12.375" style="0" customWidth="1"/>
    <col min="4" max="4" width="10.50390625" style="0" customWidth="1"/>
    <col min="5" max="6" width="10.125" style="0" customWidth="1"/>
  </cols>
  <sheetData>
    <row r="1" spans="1:6" ht="28.5" customHeight="1">
      <c r="A1" s="63" t="s">
        <v>3239</v>
      </c>
      <c r="B1" s="63"/>
      <c r="C1" s="64"/>
      <c r="D1" s="64"/>
      <c r="E1" s="65"/>
      <c r="F1" s="65"/>
    </row>
    <row r="2" spans="1:6" ht="25.5">
      <c r="A2" s="66" t="s">
        <v>41</v>
      </c>
      <c r="B2" s="66"/>
      <c r="C2" s="66"/>
      <c r="D2" s="66"/>
      <c r="E2" s="66"/>
      <c r="F2" s="66"/>
    </row>
    <row r="3" spans="1:6" ht="24.75" customHeight="1">
      <c r="A3" s="67"/>
      <c r="B3" s="67"/>
      <c r="C3" s="67"/>
      <c r="D3" s="67"/>
      <c r="E3" s="68" t="s">
        <v>55</v>
      </c>
      <c r="F3" s="68"/>
    </row>
    <row r="4" spans="1:6" ht="36.75" customHeight="1">
      <c r="A4" s="69" t="s">
        <v>2947</v>
      </c>
      <c r="B4" s="69" t="s">
        <v>58</v>
      </c>
      <c r="C4" s="70" t="s">
        <v>59</v>
      </c>
      <c r="D4" s="70" t="s">
        <v>60</v>
      </c>
      <c r="E4" s="71" t="s">
        <v>3207</v>
      </c>
      <c r="F4" s="71" t="s">
        <v>3208</v>
      </c>
    </row>
    <row r="5" spans="1:6" ht="24.75" customHeight="1">
      <c r="A5" s="72" t="s">
        <v>3240</v>
      </c>
      <c r="B5" s="73">
        <f>SUM(B6:B9)</f>
        <v>0</v>
      </c>
      <c r="C5" s="73">
        <f>SUM(C6:C9)</f>
        <v>0</v>
      </c>
      <c r="D5" s="73">
        <f>SUM(D6:D9)</f>
        <v>0</v>
      </c>
      <c r="E5" s="74" t="e">
        <f>D5/B5*100</f>
        <v>#DIV/0!</v>
      </c>
      <c r="F5" s="74" t="e">
        <f>D5/C5*100</f>
        <v>#DIV/0!</v>
      </c>
    </row>
    <row r="6" spans="1:6" ht="24.75" customHeight="1">
      <c r="A6" s="75" t="s">
        <v>3241</v>
      </c>
      <c r="B6" s="76"/>
      <c r="C6" s="76"/>
      <c r="D6" s="77"/>
      <c r="E6" s="74" t="e">
        <f aca="true" t="shared" si="0" ref="E6:E28">D6/B6*100</f>
        <v>#DIV/0!</v>
      </c>
      <c r="F6" s="74" t="e">
        <f aca="true" t="shared" si="1" ref="F6:F28">D6/C6*100</f>
        <v>#DIV/0!</v>
      </c>
    </row>
    <row r="7" spans="1:6" ht="24.75" customHeight="1">
      <c r="A7" s="75" t="s">
        <v>3242</v>
      </c>
      <c r="B7" s="76"/>
      <c r="C7" s="76"/>
      <c r="D7" s="77"/>
      <c r="E7" s="74" t="e">
        <f t="shared" si="0"/>
        <v>#DIV/0!</v>
      </c>
      <c r="F7" s="74" t="e">
        <f t="shared" si="1"/>
        <v>#DIV/0!</v>
      </c>
    </row>
    <row r="8" spans="1:6" ht="24.75" customHeight="1">
      <c r="A8" s="75" t="s">
        <v>3243</v>
      </c>
      <c r="B8" s="76"/>
      <c r="C8" s="76"/>
      <c r="D8" s="77"/>
      <c r="E8" s="74" t="e">
        <f t="shared" si="0"/>
        <v>#DIV/0!</v>
      </c>
      <c r="F8" s="74" t="e">
        <f t="shared" si="1"/>
        <v>#DIV/0!</v>
      </c>
    </row>
    <row r="9" spans="1:6" ht="24.75" customHeight="1">
      <c r="A9" s="75" t="s">
        <v>3244</v>
      </c>
      <c r="B9" s="76"/>
      <c r="C9" s="76"/>
      <c r="D9" s="77"/>
      <c r="E9" s="74" t="e">
        <f t="shared" si="0"/>
        <v>#DIV/0!</v>
      </c>
      <c r="F9" s="74" t="e">
        <f t="shared" si="1"/>
        <v>#DIV/0!</v>
      </c>
    </row>
    <row r="10" spans="1:6" ht="24.75" customHeight="1">
      <c r="A10" s="72" t="s">
        <v>3245</v>
      </c>
      <c r="B10" s="73">
        <f>SUM(B11:B15)</f>
        <v>0</v>
      </c>
      <c r="C10" s="73">
        <f>SUM(C11:C15)</f>
        <v>0</v>
      </c>
      <c r="D10" s="73">
        <f>SUM(D11:D15)</f>
        <v>0</v>
      </c>
      <c r="E10" s="74" t="e">
        <f t="shared" si="0"/>
        <v>#DIV/0!</v>
      </c>
      <c r="F10" s="74" t="e">
        <f t="shared" si="1"/>
        <v>#DIV/0!</v>
      </c>
    </row>
    <row r="11" spans="1:6" ht="24.75" customHeight="1">
      <c r="A11" s="75" t="s">
        <v>3246</v>
      </c>
      <c r="B11" s="76"/>
      <c r="C11" s="76"/>
      <c r="D11" s="77"/>
      <c r="E11" s="74" t="e">
        <f t="shared" si="0"/>
        <v>#DIV/0!</v>
      </c>
      <c r="F11" s="74" t="e">
        <f t="shared" si="1"/>
        <v>#DIV/0!</v>
      </c>
    </row>
    <row r="12" spans="1:6" ht="24.75" customHeight="1">
      <c r="A12" s="75" t="s">
        <v>3247</v>
      </c>
      <c r="B12" s="76"/>
      <c r="C12" s="76"/>
      <c r="D12" s="77"/>
      <c r="E12" s="74" t="e">
        <f t="shared" si="0"/>
        <v>#DIV/0!</v>
      </c>
      <c r="F12" s="74" t="e">
        <f t="shared" si="1"/>
        <v>#DIV/0!</v>
      </c>
    </row>
    <row r="13" spans="1:6" ht="24.75" customHeight="1">
      <c r="A13" s="75" t="s">
        <v>3243</v>
      </c>
      <c r="B13" s="76"/>
      <c r="C13" s="76"/>
      <c r="D13" s="77"/>
      <c r="E13" s="74" t="e">
        <f t="shared" si="0"/>
        <v>#DIV/0!</v>
      </c>
      <c r="F13" s="74" t="e">
        <f t="shared" si="1"/>
        <v>#DIV/0!</v>
      </c>
    </row>
    <row r="14" spans="1:6" ht="24.75" customHeight="1">
      <c r="A14" s="75" t="s">
        <v>3248</v>
      </c>
      <c r="B14" s="76"/>
      <c r="C14" s="76"/>
      <c r="D14" s="77"/>
      <c r="E14" s="74" t="e">
        <f t="shared" si="0"/>
        <v>#DIV/0!</v>
      </c>
      <c r="F14" s="74" t="e">
        <f t="shared" si="1"/>
        <v>#DIV/0!</v>
      </c>
    </row>
    <row r="15" spans="1:6" ht="24.75" customHeight="1">
      <c r="A15" s="75" t="s">
        <v>3249</v>
      </c>
      <c r="B15" s="76"/>
      <c r="C15" s="76"/>
      <c r="D15" s="77"/>
      <c r="E15" s="74" t="e">
        <f t="shared" si="0"/>
        <v>#DIV/0!</v>
      </c>
      <c r="F15" s="74" t="e">
        <f t="shared" si="1"/>
        <v>#DIV/0!</v>
      </c>
    </row>
    <row r="16" spans="1:6" ht="24.75" customHeight="1">
      <c r="A16" s="72" t="s">
        <v>3250</v>
      </c>
      <c r="B16" s="73">
        <f>SUM(B17:B19)</f>
        <v>0</v>
      </c>
      <c r="C16" s="73">
        <f>SUM(C17:C19)</f>
        <v>0</v>
      </c>
      <c r="D16" s="73">
        <f>SUM(D17:D19)</f>
        <v>0</v>
      </c>
      <c r="E16" s="74" t="e">
        <f t="shared" si="0"/>
        <v>#DIV/0!</v>
      </c>
      <c r="F16" s="74" t="e">
        <f t="shared" si="1"/>
        <v>#DIV/0!</v>
      </c>
    </row>
    <row r="17" spans="1:6" ht="24.75" customHeight="1">
      <c r="A17" s="75" t="s">
        <v>3251</v>
      </c>
      <c r="B17" s="76"/>
      <c r="C17" s="76"/>
      <c r="D17" s="77"/>
      <c r="E17" s="74" t="e">
        <f t="shared" si="0"/>
        <v>#DIV/0!</v>
      </c>
      <c r="F17" s="74" t="e">
        <f t="shared" si="1"/>
        <v>#DIV/0!</v>
      </c>
    </row>
    <row r="18" spans="1:6" ht="24.75" customHeight="1">
      <c r="A18" s="75" t="s">
        <v>3252</v>
      </c>
      <c r="B18" s="76"/>
      <c r="C18" s="76"/>
      <c r="D18" s="77"/>
      <c r="E18" s="74" t="e">
        <f t="shared" si="0"/>
        <v>#DIV/0!</v>
      </c>
      <c r="F18" s="74" t="e">
        <f t="shared" si="1"/>
        <v>#DIV/0!</v>
      </c>
    </row>
    <row r="19" spans="1:6" ht="24.75" customHeight="1">
      <c r="A19" s="75" t="s">
        <v>3253</v>
      </c>
      <c r="B19" s="76"/>
      <c r="C19" s="76"/>
      <c r="D19" s="77"/>
      <c r="E19" s="74" t="e">
        <f t="shared" si="0"/>
        <v>#DIV/0!</v>
      </c>
      <c r="F19" s="74" t="e">
        <f t="shared" si="1"/>
        <v>#DIV/0!</v>
      </c>
    </row>
    <row r="20" spans="1:6" ht="24.75" customHeight="1">
      <c r="A20" s="72" t="s">
        <v>3254</v>
      </c>
      <c r="B20" s="73">
        <f>SUM(B21:B22)</f>
        <v>0</v>
      </c>
      <c r="C20" s="73">
        <f>SUM(C21:C22)</f>
        <v>0</v>
      </c>
      <c r="D20" s="73">
        <f>SUM(D21:D22)</f>
        <v>0</v>
      </c>
      <c r="E20" s="74" t="e">
        <f t="shared" si="0"/>
        <v>#DIV/0!</v>
      </c>
      <c r="F20" s="74" t="e">
        <f t="shared" si="1"/>
        <v>#DIV/0!</v>
      </c>
    </row>
    <row r="21" spans="1:6" ht="24.75" customHeight="1">
      <c r="A21" s="75" t="s">
        <v>3255</v>
      </c>
      <c r="B21" s="76"/>
      <c r="C21" s="76"/>
      <c r="D21" s="77"/>
      <c r="E21" s="74" t="e">
        <f t="shared" si="0"/>
        <v>#DIV/0!</v>
      </c>
      <c r="F21" s="74" t="e">
        <f t="shared" si="1"/>
        <v>#DIV/0!</v>
      </c>
    </row>
    <row r="22" spans="1:6" ht="24.75" customHeight="1">
      <c r="A22" s="75" t="s">
        <v>3256</v>
      </c>
      <c r="B22" s="76"/>
      <c r="C22" s="76"/>
      <c r="D22" s="77"/>
      <c r="E22" s="74" t="e">
        <f t="shared" si="0"/>
        <v>#DIV/0!</v>
      </c>
      <c r="F22" s="74" t="e">
        <f t="shared" si="1"/>
        <v>#DIV/0!</v>
      </c>
    </row>
    <row r="23" spans="1:6" ht="24.75" customHeight="1">
      <c r="A23" s="72" t="s">
        <v>3257</v>
      </c>
      <c r="B23" s="78">
        <f>SUM(B24:B27)</f>
        <v>771</v>
      </c>
      <c r="C23" s="78">
        <f>SUM(C24:C27)</f>
        <v>771</v>
      </c>
      <c r="D23" s="78">
        <f>SUM(D24:D27)</f>
        <v>761</v>
      </c>
      <c r="E23" s="74">
        <f t="shared" si="0"/>
        <v>98.70298313878081</v>
      </c>
      <c r="F23" s="74">
        <f t="shared" si="1"/>
        <v>98.70298313878081</v>
      </c>
    </row>
    <row r="24" spans="1:6" ht="24.75" customHeight="1">
      <c r="A24" s="75" t="s">
        <v>3258</v>
      </c>
      <c r="B24" s="79">
        <v>685</v>
      </c>
      <c r="C24" s="79">
        <v>685</v>
      </c>
      <c r="D24" s="79">
        <v>760</v>
      </c>
      <c r="E24" s="74">
        <f t="shared" si="0"/>
        <v>110.94890510948905</v>
      </c>
      <c r="F24" s="74">
        <f t="shared" si="1"/>
        <v>110.94890510948905</v>
      </c>
    </row>
    <row r="25" spans="1:6" ht="24.75" customHeight="1">
      <c r="A25" s="75" t="s">
        <v>3259</v>
      </c>
      <c r="B25" s="79">
        <v>85</v>
      </c>
      <c r="C25" s="79">
        <v>85</v>
      </c>
      <c r="D25" s="79"/>
      <c r="E25" s="74">
        <f t="shared" si="0"/>
        <v>0</v>
      </c>
      <c r="F25" s="74">
        <f t="shared" si="1"/>
        <v>0</v>
      </c>
    </row>
    <row r="26" spans="1:6" ht="24.75" customHeight="1">
      <c r="A26" s="75" t="s">
        <v>3260</v>
      </c>
      <c r="B26" s="80"/>
      <c r="C26" s="80"/>
      <c r="D26" s="80"/>
      <c r="E26" s="74" t="e">
        <f t="shared" si="0"/>
        <v>#DIV/0!</v>
      </c>
      <c r="F26" s="74" t="e">
        <f t="shared" si="1"/>
        <v>#DIV/0!</v>
      </c>
    </row>
    <row r="27" spans="1:6" ht="24.75" customHeight="1">
      <c r="A27" s="75" t="s">
        <v>3261</v>
      </c>
      <c r="B27" s="79">
        <v>1</v>
      </c>
      <c r="C27" s="79">
        <v>1</v>
      </c>
      <c r="D27" s="79">
        <v>1</v>
      </c>
      <c r="E27" s="74">
        <f t="shared" si="0"/>
        <v>100</v>
      </c>
      <c r="F27" s="74">
        <f t="shared" si="1"/>
        <v>100</v>
      </c>
    </row>
    <row r="28" spans="1:6" ht="24.75" customHeight="1">
      <c r="A28" s="70" t="s">
        <v>3262</v>
      </c>
      <c r="B28" s="78">
        <f>SUM(B5,B10,B16,B20,B23)</f>
        <v>771</v>
      </c>
      <c r="C28" s="78">
        <f>SUM(C5,C10,C16,C20,C23)</f>
        <v>771</v>
      </c>
      <c r="D28" s="78">
        <f>SUM(D5,D10,D16,D20,D23)</f>
        <v>761</v>
      </c>
      <c r="E28" s="74">
        <f t="shared" si="0"/>
        <v>98.70298313878081</v>
      </c>
      <c r="F28" s="74">
        <f t="shared" si="1"/>
        <v>98.70298313878081</v>
      </c>
    </row>
  </sheetData>
  <sheetProtection/>
  <mergeCells count="1">
    <mergeCell ref="A2:F2"/>
  </mergeCells>
  <printOptions horizontalCentered="1" verticalCentered="1"/>
  <pageMargins left="1.3385826771653544" right="0.5511811023622047" top="0.5905511811023623" bottom="0.3937007874015748" header="0.5118110236220472" footer="0.5118110236220472"/>
  <pageSetup horizontalDpi="600" verticalDpi="600" orientation="portrait" paperSize="9" scale="80"/>
</worksheet>
</file>

<file path=xl/worksheets/sheet23.xml><?xml version="1.0" encoding="utf-8"?>
<worksheet xmlns="http://schemas.openxmlformats.org/spreadsheetml/2006/main" xmlns:r="http://schemas.openxmlformats.org/officeDocument/2006/relationships">
  <dimension ref="A1:D47"/>
  <sheetViews>
    <sheetView workbookViewId="0" topLeftCell="A1">
      <selection activeCell="A1" sqref="A1"/>
    </sheetView>
  </sheetViews>
  <sheetFormatPr defaultColWidth="9.00390625" defaultRowHeight="14.25"/>
  <cols>
    <col min="1" max="1" width="38.875" style="0" customWidth="1"/>
    <col min="2" max="2" width="14.125" style="0" customWidth="1"/>
    <col min="3" max="3" width="38.25390625" style="0" customWidth="1"/>
    <col min="4" max="4" width="13.625" style="0" customWidth="1"/>
  </cols>
  <sheetData>
    <row r="1" spans="1:2" ht="21.75" customHeight="1">
      <c r="A1" s="49" t="s">
        <v>3263</v>
      </c>
      <c r="B1" s="50"/>
    </row>
    <row r="2" spans="1:4" ht="25.5" customHeight="1">
      <c r="A2" s="12" t="s">
        <v>43</v>
      </c>
      <c r="B2" s="12"/>
      <c r="C2" s="12"/>
      <c r="D2" s="12"/>
    </row>
    <row r="3" spans="1:4" ht="20.25" customHeight="1">
      <c r="A3" s="11"/>
      <c r="B3" s="11"/>
      <c r="C3" s="11"/>
      <c r="D3" s="13" t="s">
        <v>55</v>
      </c>
    </row>
    <row r="4" spans="1:4" ht="18" customHeight="1">
      <c r="A4" s="51" t="s">
        <v>3264</v>
      </c>
      <c r="B4" s="51" t="s">
        <v>60</v>
      </c>
      <c r="C4" s="51" t="s">
        <v>3265</v>
      </c>
      <c r="D4" s="51" t="s">
        <v>60</v>
      </c>
    </row>
    <row r="5" spans="1:4" ht="18" customHeight="1">
      <c r="A5" s="52" t="s">
        <v>3266</v>
      </c>
      <c r="B5" s="51">
        <v>1045</v>
      </c>
      <c r="C5" s="52" t="s">
        <v>3267</v>
      </c>
      <c r="D5" s="51">
        <v>761</v>
      </c>
    </row>
    <row r="6" spans="1:4" ht="18" customHeight="1">
      <c r="A6" s="52" t="s">
        <v>3094</v>
      </c>
      <c r="B6" s="51">
        <f>SUM(B7,B15,B21,B29)</f>
        <v>2253</v>
      </c>
      <c r="C6" s="52" t="s">
        <v>2700</v>
      </c>
      <c r="D6" s="51">
        <f>SUM(D7,D13,D21)</f>
        <v>0</v>
      </c>
    </row>
    <row r="7" spans="1:4" ht="18" customHeight="1">
      <c r="A7" s="53" t="s">
        <v>3268</v>
      </c>
      <c r="B7" s="20">
        <f>SUM(B8:B14)</f>
        <v>2253</v>
      </c>
      <c r="C7" s="53" t="s">
        <v>3269</v>
      </c>
      <c r="D7" s="20">
        <f>SUM(D8:D12)</f>
        <v>0</v>
      </c>
    </row>
    <row r="8" spans="1:4" ht="18" customHeight="1">
      <c r="A8" s="54" t="s">
        <v>3270</v>
      </c>
      <c r="B8" s="20"/>
      <c r="C8" s="54" t="s">
        <v>3270</v>
      </c>
      <c r="D8" s="20"/>
    </row>
    <row r="9" spans="1:4" ht="18" customHeight="1">
      <c r="A9" s="54" t="s">
        <v>3271</v>
      </c>
      <c r="B9" s="20"/>
      <c r="C9" s="54" t="s">
        <v>3271</v>
      </c>
      <c r="D9" s="20"/>
    </row>
    <row r="10" spans="1:4" ht="18" customHeight="1">
      <c r="A10" s="54" t="s">
        <v>3272</v>
      </c>
      <c r="B10" s="20"/>
      <c r="C10" s="54" t="s">
        <v>3272</v>
      </c>
      <c r="D10" s="20"/>
    </row>
    <row r="11" spans="1:4" ht="18" customHeight="1">
      <c r="A11" s="54" t="s">
        <v>3273</v>
      </c>
      <c r="B11" s="20"/>
      <c r="C11" s="54" t="s">
        <v>3274</v>
      </c>
      <c r="D11" s="20"/>
    </row>
    <row r="12" spans="1:4" ht="18" customHeight="1">
      <c r="A12" s="54" t="s">
        <v>3274</v>
      </c>
      <c r="B12" s="55">
        <v>2253</v>
      </c>
      <c r="C12" s="54" t="s">
        <v>3275</v>
      </c>
      <c r="D12" s="20"/>
    </row>
    <row r="13" spans="1:4" ht="18" customHeight="1">
      <c r="A13" s="54" t="s">
        <v>3275</v>
      </c>
      <c r="B13" s="20"/>
      <c r="C13" s="53" t="s">
        <v>3276</v>
      </c>
      <c r="D13" s="20">
        <f>SUM(D14:D20)</f>
        <v>0</v>
      </c>
    </row>
    <row r="14" spans="1:4" ht="18" customHeight="1">
      <c r="A14" s="54" t="s">
        <v>3277</v>
      </c>
      <c r="B14" s="20"/>
      <c r="C14" s="54" t="s">
        <v>3270</v>
      </c>
      <c r="D14" s="20"/>
    </row>
    <row r="15" spans="1:4" ht="18" customHeight="1">
      <c r="A15" s="53" t="s">
        <v>3278</v>
      </c>
      <c r="B15" s="20">
        <f>SUM(B16:B20)</f>
        <v>0</v>
      </c>
      <c r="C15" s="54" t="s">
        <v>3271</v>
      </c>
      <c r="D15" s="20"/>
    </row>
    <row r="16" spans="1:4" ht="18" customHeight="1">
      <c r="A16" s="54" t="s">
        <v>3270</v>
      </c>
      <c r="B16" s="20"/>
      <c r="C16" s="54" t="s">
        <v>3272</v>
      </c>
      <c r="D16" s="20"/>
    </row>
    <row r="17" spans="1:4" ht="18" customHeight="1">
      <c r="A17" s="54" t="s">
        <v>3271</v>
      </c>
      <c r="B17" s="20"/>
      <c r="C17" s="54" t="s">
        <v>3273</v>
      </c>
      <c r="D17" s="20"/>
    </row>
    <row r="18" spans="1:4" ht="18" customHeight="1">
      <c r="A18" s="54" t="s">
        <v>3272</v>
      </c>
      <c r="B18" s="20"/>
      <c r="C18" s="54" t="s">
        <v>3274</v>
      </c>
      <c r="D18" s="20"/>
    </row>
    <row r="19" spans="1:4" ht="18" customHeight="1">
      <c r="A19" s="54" t="s">
        <v>3274</v>
      </c>
      <c r="B19" s="20"/>
      <c r="C19" s="54" t="s">
        <v>3275</v>
      </c>
      <c r="D19" s="20"/>
    </row>
    <row r="20" spans="1:4" ht="18" customHeight="1">
      <c r="A20" s="54" t="s">
        <v>3275</v>
      </c>
      <c r="B20" s="20"/>
      <c r="C20" s="54" t="s">
        <v>3277</v>
      </c>
      <c r="D20" s="20"/>
    </row>
    <row r="21" spans="1:4" ht="18" customHeight="1">
      <c r="A21" s="53" t="s">
        <v>3279</v>
      </c>
      <c r="B21" s="20">
        <f>SUM(B22:B28)</f>
        <v>0</v>
      </c>
      <c r="C21" s="53" t="s">
        <v>3280</v>
      </c>
      <c r="D21" s="20">
        <f>SUM(D22:D28)</f>
        <v>0</v>
      </c>
    </row>
    <row r="22" spans="1:4" ht="18" customHeight="1">
      <c r="A22" s="54" t="s">
        <v>3270</v>
      </c>
      <c r="B22" s="20"/>
      <c r="C22" s="54" t="s">
        <v>3270</v>
      </c>
      <c r="D22" s="20"/>
    </row>
    <row r="23" spans="1:4" ht="18" customHeight="1">
      <c r="A23" s="54" t="s">
        <v>3271</v>
      </c>
      <c r="B23" s="20"/>
      <c r="C23" s="54" t="s">
        <v>3271</v>
      </c>
      <c r="D23" s="20"/>
    </row>
    <row r="24" spans="1:4" ht="18" customHeight="1">
      <c r="A24" s="54" t="s">
        <v>3272</v>
      </c>
      <c r="B24" s="20"/>
      <c r="C24" s="54" t="s">
        <v>3272</v>
      </c>
      <c r="D24" s="20"/>
    </row>
    <row r="25" spans="1:4" ht="18" customHeight="1">
      <c r="A25" s="54" t="s">
        <v>3273</v>
      </c>
      <c r="B25" s="20"/>
      <c r="C25" s="54" t="s">
        <v>3273</v>
      </c>
      <c r="D25" s="20"/>
    </row>
    <row r="26" spans="1:4" ht="18" customHeight="1">
      <c r="A26" s="54" t="s">
        <v>3274</v>
      </c>
      <c r="B26" s="20"/>
      <c r="C26" s="54" t="s">
        <v>3274</v>
      </c>
      <c r="D26" s="20"/>
    </row>
    <row r="27" spans="1:4" ht="18" customHeight="1">
      <c r="A27" s="54" t="s">
        <v>3275</v>
      </c>
      <c r="B27" s="20"/>
      <c r="C27" s="54" t="s">
        <v>3275</v>
      </c>
      <c r="D27" s="20"/>
    </row>
    <row r="28" spans="1:4" ht="18" customHeight="1">
      <c r="A28" s="54" t="s">
        <v>3277</v>
      </c>
      <c r="B28" s="20"/>
      <c r="C28" s="54" t="s">
        <v>3277</v>
      </c>
      <c r="D28" s="20"/>
    </row>
    <row r="29" spans="1:4" ht="18" customHeight="1">
      <c r="A29" s="56" t="s">
        <v>3281</v>
      </c>
      <c r="B29" s="20">
        <f>SUM(B30:B36)</f>
        <v>0</v>
      </c>
      <c r="C29" s="53"/>
      <c r="D29" s="20"/>
    </row>
    <row r="30" spans="1:4" ht="18" customHeight="1">
      <c r="A30" s="54" t="s">
        <v>3270</v>
      </c>
      <c r="B30" s="20"/>
      <c r="C30" s="54"/>
      <c r="D30" s="20"/>
    </row>
    <row r="31" spans="1:4" ht="18" customHeight="1">
      <c r="A31" s="54" t="s">
        <v>3271</v>
      </c>
      <c r="B31" s="20"/>
      <c r="C31" s="54"/>
      <c r="D31" s="20"/>
    </row>
    <row r="32" spans="1:4" ht="18" customHeight="1">
      <c r="A32" s="54" t="s">
        <v>3272</v>
      </c>
      <c r="B32" s="20"/>
      <c r="C32" s="54"/>
      <c r="D32" s="20"/>
    </row>
    <row r="33" spans="1:4" ht="18" customHeight="1">
      <c r="A33" s="54" t="s">
        <v>3273</v>
      </c>
      <c r="B33" s="20"/>
      <c r="C33" s="54"/>
      <c r="D33" s="20"/>
    </row>
    <row r="34" spans="1:4" ht="18" customHeight="1">
      <c r="A34" s="54" t="s">
        <v>3274</v>
      </c>
      <c r="B34" s="20"/>
      <c r="C34" s="54"/>
      <c r="D34" s="20"/>
    </row>
    <row r="35" spans="1:4" ht="18" customHeight="1">
      <c r="A35" s="54" t="s">
        <v>3275</v>
      </c>
      <c r="B35" s="20"/>
      <c r="C35" s="54"/>
      <c r="D35" s="20"/>
    </row>
    <row r="36" spans="1:4" ht="18" customHeight="1">
      <c r="A36" s="54" t="s">
        <v>3277</v>
      </c>
      <c r="B36" s="20"/>
      <c r="C36" s="54"/>
      <c r="D36" s="20"/>
    </row>
    <row r="37" spans="1:4" ht="18" customHeight="1">
      <c r="A37" s="54"/>
      <c r="B37" s="20"/>
      <c r="C37" s="57" t="s">
        <v>3282</v>
      </c>
      <c r="D37" s="51">
        <f>SUM(D5,D6)</f>
        <v>761</v>
      </c>
    </row>
    <row r="38" spans="1:4" ht="18" customHeight="1">
      <c r="A38" s="51" t="s">
        <v>3283</v>
      </c>
      <c r="B38" s="58">
        <f>SUM(B5,B6)</f>
        <v>3298</v>
      </c>
      <c r="C38" s="59" t="s">
        <v>2607</v>
      </c>
      <c r="D38" s="58">
        <f>SUM(B38-D37)</f>
        <v>2537</v>
      </c>
    </row>
    <row r="39" spans="1:4" ht="18" customHeight="1">
      <c r="A39" s="52"/>
      <c r="B39" s="55"/>
      <c r="C39" s="60" t="s">
        <v>3270</v>
      </c>
      <c r="D39" s="58"/>
    </row>
    <row r="40" spans="1:4" ht="18" customHeight="1">
      <c r="A40" s="56"/>
      <c r="B40" s="55"/>
      <c r="C40" s="60" t="s">
        <v>3271</v>
      </c>
      <c r="D40" s="55"/>
    </row>
    <row r="41" spans="1:4" ht="18" customHeight="1">
      <c r="A41" s="56"/>
      <c r="B41" s="55"/>
      <c r="C41" s="60" t="s">
        <v>3272</v>
      </c>
      <c r="D41" s="55"/>
    </row>
    <row r="42" spans="1:4" ht="18" customHeight="1">
      <c r="A42" s="56"/>
      <c r="B42" s="55"/>
      <c r="C42" s="60" t="s">
        <v>3273</v>
      </c>
      <c r="D42" s="55"/>
    </row>
    <row r="43" spans="1:4" ht="18" customHeight="1">
      <c r="A43" s="56"/>
      <c r="B43" s="55"/>
      <c r="C43" s="60" t="s">
        <v>3274</v>
      </c>
      <c r="D43" s="55"/>
    </row>
    <row r="44" spans="1:4" ht="18" customHeight="1">
      <c r="A44" s="56"/>
      <c r="B44" s="55"/>
      <c r="C44" s="60" t="s">
        <v>3275</v>
      </c>
      <c r="D44" s="55">
        <v>2537</v>
      </c>
    </row>
    <row r="45" spans="1:4" ht="18" customHeight="1">
      <c r="A45" s="56"/>
      <c r="B45" s="55"/>
      <c r="C45" s="60" t="s">
        <v>3277</v>
      </c>
      <c r="D45" s="55"/>
    </row>
    <row r="46" spans="1:4" ht="18" customHeight="1">
      <c r="A46" s="51"/>
      <c r="B46" s="58"/>
      <c r="C46" s="61"/>
      <c r="D46" s="58"/>
    </row>
    <row r="47" spans="1:4" ht="41.25" customHeight="1">
      <c r="A47" s="62" t="s">
        <v>3284</v>
      </c>
      <c r="B47" s="62"/>
      <c r="C47" s="62"/>
      <c r="D47" s="62"/>
    </row>
  </sheetData>
  <sheetProtection/>
  <mergeCells count="2">
    <mergeCell ref="A2:D2"/>
    <mergeCell ref="A47:D47"/>
  </mergeCells>
  <printOptions horizontalCentered="1" verticalCentered="1"/>
  <pageMargins left="0.9448818897637796" right="0.35433070866141736" top="0.9842519685039371" bottom="0.9842519685039371" header="0.5118110236220472" footer="0.5118110236220472"/>
  <pageSetup horizontalDpi="600" verticalDpi="600" orientation="portrait" paperSize="9" scale="75"/>
</worksheet>
</file>

<file path=xl/worksheets/sheet24.xml><?xml version="1.0" encoding="utf-8"?>
<worksheet xmlns="http://schemas.openxmlformats.org/spreadsheetml/2006/main" xmlns:r="http://schemas.openxmlformats.org/officeDocument/2006/relationships">
  <dimension ref="A1:G7"/>
  <sheetViews>
    <sheetView workbookViewId="0" topLeftCell="A1">
      <selection activeCell="A1" sqref="A1"/>
    </sheetView>
  </sheetViews>
  <sheetFormatPr defaultColWidth="9.00390625" defaultRowHeight="14.25"/>
  <cols>
    <col min="1" max="1" width="44.875" style="0" customWidth="1"/>
    <col min="2" max="2" width="27.50390625" style="0" customWidth="1"/>
  </cols>
  <sheetData>
    <row r="1" spans="1:2" ht="34.5" customHeight="1">
      <c r="A1" s="36" t="s">
        <v>3285</v>
      </c>
      <c r="B1" s="37"/>
    </row>
    <row r="2" spans="1:7" ht="27">
      <c r="A2" s="38" t="s">
        <v>45</v>
      </c>
      <c r="B2" s="39"/>
      <c r="C2" s="39"/>
      <c r="D2" s="39"/>
      <c r="E2" s="39"/>
      <c r="F2" s="39"/>
      <c r="G2" s="40"/>
    </row>
    <row r="3" spans="1:7" ht="30" customHeight="1">
      <c r="A3" s="41"/>
      <c r="B3" s="42"/>
      <c r="C3" s="37"/>
      <c r="D3" s="37"/>
      <c r="E3" s="37"/>
      <c r="F3" s="43" t="s">
        <v>55</v>
      </c>
      <c r="G3" s="43"/>
    </row>
    <row r="4" spans="1:7" ht="30" customHeight="1">
      <c r="A4" s="44" t="s">
        <v>3286</v>
      </c>
      <c r="B4" s="44" t="s">
        <v>3287</v>
      </c>
      <c r="C4" s="44"/>
      <c r="D4" s="44"/>
      <c r="E4" s="44" t="s">
        <v>3288</v>
      </c>
      <c r="F4" s="44"/>
      <c r="G4" s="44"/>
    </row>
    <row r="5" spans="1:7" ht="30" customHeight="1">
      <c r="A5" s="44"/>
      <c r="B5" s="44" t="s">
        <v>2714</v>
      </c>
      <c r="C5" s="44" t="s">
        <v>3289</v>
      </c>
      <c r="D5" s="44" t="s">
        <v>3290</v>
      </c>
      <c r="E5" s="44" t="s">
        <v>2714</v>
      </c>
      <c r="F5" s="44" t="s">
        <v>3289</v>
      </c>
      <c r="G5" s="44" t="s">
        <v>3290</v>
      </c>
    </row>
    <row r="6" spans="1:7" ht="30" customHeight="1">
      <c r="A6" s="45" t="s">
        <v>3291</v>
      </c>
      <c r="B6" s="46">
        <f>C6+D6</f>
        <v>57376</v>
      </c>
      <c r="C6" s="47">
        <v>29376</v>
      </c>
      <c r="D6" s="47">
        <v>28000</v>
      </c>
      <c r="E6" s="47">
        <f>F6+G6</f>
        <v>52243</v>
      </c>
      <c r="F6" s="47">
        <v>24243</v>
      </c>
      <c r="G6" s="47">
        <v>28000</v>
      </c>
    </row>
    <row r="7" spans="1:7" ht="30" customHeight="1">
      <c r="A7" s="48" t="s">
        <v>3292</v>
      </c>
      <c r="B7" s="48"/>
      <c r="C7" s="48"/>
      <c r="D7" s="48"/>
      <c r="E7" s="48"/>
      <c r="F7" s="48"/>
      <c r="G7" s="48"/>
    </row>
  </sheetData>
  <sheetProtection/>
  <mergeCells count="6">
    <mergeCell ref="A2:G2"/>
    <mergeCell ref="F3:G3"/>
    <mergeCell ref="B4:D4"/>
    <mergeCell ref="E4:G4"/>
    <mergeCell ref="A7:G7"/>
    <mergeCell ref="A4:A5"/>
  </mergeCells>
  <printOptions horizontalCentered="1" verticalCentered="1"/>
  <pageMargins left="0.7480314960629921" right="0.7480314960629921" top="0.9842519685039371" bottom="0.9842519685039371" header="0.5118110236220472" footer="0.5118110236220472"/>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C31"/>
  <sheetViews>
    <sheetView workbookViewId="0" topLeftCell="A1">
      <selection activeCell="A1" sqref="A1"/>
    </sheetView>
  </sheetViews>
  <sheetFormatPr defaultColWidth="9.00390625" defaultRowHeight="14.25"/>
  <cols>
    <col min="1" max="1" width="41.375" style="0" customWidth="1"/>
    <col min="2" max="2" width="22.00390625" style="0" customWidth="1"/>
    <col min="3" max="3" width="27.375" style="0" customWidth="1"/>
  </cols>
  <sheetData>
    <row r="1" spans="1:3" ht="21.75" customHeight="1">
      <c r="A1" s="10" t="s">
        <v>3293</v>
      </c>
      <c r="B1" s="11"/>
      <c r="C1" s="11"/>
    </row>
    <row r="2" spans="1:3" ht="45.75" customHeight="1">
      <c r="A2" s="12" t="s">
        <v>47</v>
      </c>
      <c r="B2" s="12"/>
      <c r="C2" s="12"/>
    </row>
    <row r="3" spans="1:3" ht="14.25">
      <c r="A3" s="11"/>
      <c r="B3" s="11"/>
      <c r="C3" s="13" t="s">
        <v>55</v>
      </c>
    </row>
    <row r="4" spans="1:3" ht="24.75" customHeight="1">
      <c r="A4" s="15" t="s">
        <v>3294</v>
      </c>
      <c r="B4" s="15" t="s">
        <v>3295</v>
      </c>
      <c r="C4" s="31" t="s">
        <v>3296</v>
      </c>
    </row>
    <row r="5" spans="1:3" ht="24.75" customHeight="1">
      <c r="A5" s="32" t="s">
        <v>3297</v>
      </c>
      <c r="B5" s="33">
        <f>SUM(B6:B7)</f>
        <v>39302</v>
      </c>
      <c r="C5" s="33">
        <f>SUM(C6:C7)</f>
        <v>39302</v>
      </c>
    </row>
    <row r="6" spans="1:3" ht="24.75" customHeight="1">
      <c r="A6" s="34" t="s">
        <v>3298</v>
      </c>
      <c r="B6" s="33">
        <v>23302</v>
      </c>
      <c r="C6" s="33">
        <v>23302</v>
      </c>
    </row>
    <row r="7" spans="1:3" ht="24.75" customHeight="1">
      <c r="A7" s="34" t="s">
        <v>3299</v>
      </c>
      <c r="B7" s="33">
        <v>16000</v>
      </c>
      <c r="C7" s="33">
        <v>16000</v>
      </c>
    </row>
    <row r="8" spans="1:3" ht="24.75" customHeight="1">
      <c r="A8" s="32" t="s">
        <v>3300</v>
      </c>
      <c r="B8" s="33">
        <f>SUM(B9:B10)</f>
        <v>46751</v>
      </c>
      <c r="C8" s="33">
        <f>SUM(C9:C10)</f>
        <v>46751</v>
      </c>
    </row>
    <row r="9" spans="1:3" ht="24.75" customHeight="1">
      <c r="A9" s="34" t="s">
        <v>3298</v>
      </c>
      <c r="B9" s="33">
        <v>30751</v>
      </c>
      <c r="C9" s="33">
        <v>30751</v>
      </c>
    </row>
    <row r="10" spans="1:3" ht="24.75" customHeight="1">
      <c r="A10" s="34" t="s">
        <v>3299</v>
      </c>
      <c r="B10" s="33">
        <v>16000</v>
      </c>
      <c r="C10" s="33">
        <v>16000</v>
      </c>
    </row>
    <row r="11" spans="1:3" ht="24.75" customHeight="1">
      <c r="A11" s="32" t="s">
        <v>3301</v>
      </c>
      <c r="B11" s="33">
        <f>SUM(B12:B15)</f>
        <v>15259</v>
      </c>
      <c r="C11" s="33">
        <f>SUM(C12:C15)</f>
        <v>15259</v>
      </c>
    </row>
    <row r="12" spans="1:3" ht="24.75" customHeight="1">
      <c r="A12" s="34" t="s">
        <v>3302</v>
      </c>
      <c r="B12" s="33">
        <v>941</v>
      </c>
      <c r="C12" s="33">
        <v>941</v>
      </c>
    </row>
    <row r="13" spans="1:3" ht="24.75" customHeight="1">
      <c r="A13" s="34" t="s">
        <v>3303</v>
      </c>
      <c r="B13" s="33">
        <v>2318</v>
      </c>
      <c r="C13" s="33">
        <v>2318</v>
      </c>
    </row>
    <row r="14" spans="1:3" ht="24.75" customHeight="1">
      <c r="A14" s="34" t="s">
        <v>3304</v>
      </c>
      <c r="B14" s="33">
        <v>12000</v>
      </c>
      <c r="C14" s="33">
        <v>12000</v>
      </c>
    </row>
    <row r="15" spans="1:3" ht="24.75" customHeight="1">
      <c r="A15" s="34" t="s">
        <v>3305</v>
      </c>
      <c r="B15" s="33"/>
      <c r="C15" s="33"/>
    </row>
    <row r="16" spans="1:3" ht="24.75" customHeight="1">
      <c r="A16" s="32" t="s">
        <v>3306</v>
      </c>
      <c r="B16" s="33">
        <f>SUM(B17:B18)</f>
        <v>2318</v>
      </c>
      <c r="C16" s="33">
        <f>SUM(C17:C18)</f>
        <v>2318</v>
      </c>
    </row>
    <row r="17" spans="1:3" ht="24.75" customHeight="1">
      <c r="A17" s="34" t="s">
        <v>3307</v>
      </c>
      <c r="B17" s="33">
        <v>2318</v>
      </c>
      <c r="C17" s="33">
        <v>2318</v>
      </c>
    </row>
    <row r="18" spans="1:3" ht="24.75" customHeight="1">
      <c r="A18" s="34" t="s">
        <v>3308</v>
      </c>
      <c r="B18" s="33"/>
      <c r="C18" s="33"/>
    </row>
    <row r="19" spans="1:3" ht="24.75" customHeight="1">
      <c r="A19" s="32" t="s">
        <v>3309</v>
      </c>
      <c r="B19" s="33">
        <f>SUM(B20:B21)</f>
        <v>1547</v>
      </c>
      <c r="C19" s="33">
        <f>SUM(C20:C21)</f>
        <v>1547</v>
      </c>
    </row>
    <row r="20" spans="1:3" ht="24.75" customHeight="1">
      <c r="A20" s="34" t="s">
        <v>3310</v>
      </c>
      <c r="B20" s="33">
        <v>839</v>
      </c>
      <c r="C20" s="33">
        <v>839</v>
      </c>
    </row>
    <row r="21" spans="1:3" ht="24.75" customHeight="1">
      <c r="A21" s="34" t="s">
        <v>3311</v>
      </c>
      <c r="B21" s="33">
        <v>708</v>
      </c>
      <c r="C21" s="33">
        <v>708</v>
      </c>
    </row>
    <row r="22" spans="1:3" ht="24.75" customHeight="1">
      <c r="A22" s="32" t="s">
        <v>3312</v>
      </c>
      <c r="B22" s="33">
        <f>SUM(B23:B24)</f>
        <v>52243</v>
      </c>
      <c r="C22" s="33">
        <f>SUM(C23:C24)</f>
        <v>52243</v>
      </c>
    </row>
    <row r="23" spans="1:3" ht="24.75" customHeight="1">
      <c r="A23" s="34" t="s">
        <v>3298</v>
      </c>
      <c r="B23" s="33">
        <v>24243</v>
      </c>
      <c r="C23" s="33">
        <v>24243</v>
      </c>
    </row>
    <row r="24" spans="1:3" ht="24.75" customHeight="1">
      <c r="A24" s="34" t="s">
        <v>3299</v>
      </c>
      <c r="B24" s="33">
        <v>28000</v>
      </c>
      <c r="C24" s="33">
        <v>28000</v>
      </c>
    </row>
    <row r="25" spans="1:3" ht="24.75" customHeight="1">
      <c r="A25" s="32" t="s">
        <v>3313</v>
      </c>
      <c r="B25" s="33">
        <f>SUM(B26:B27)</f>
        <v>57376</v>
      </c>
      <c r="C25" s="33">
        <f>SUM(C26:C27)</f>
        <v>57376</v>
      </c>
    </row>
    <row r="26" spans="1:3" ht="24.75" customHeight="1">
      <c r="A26" s="34" t="s">
        <v>3298</v>
      </c>
      <c r="B26" s="33">
        <v>29376</v>
      </c>
      <c r="C26" s="33">
        <v>29376</v>
      </c>
    </row>
    <row r="27" spans="1:3" ht="24.75" customHeight="1">
      <c r="A27" s="34" t="s">
        <v>3299</v>
      </c>
      <c r="B27" s="33">
        <v>28000</v>
      </c>
      <c r="C27" s="33">
        <v>28000</v>
      </c>
    </row>
    <row r="28" spans="1:3" ht="24.75" customHeight="1">
      <c r="A28" s="32" t="s">
        <v>3314</v>
      </c>
      <c r="B28" s="35">
        <f>SUM(B29:B30)</f>
        <v>11.1</v>
      </c>
      <c r="C28" s="35">
        <f>SUM(C29:C30)</f>
        <v>11.1</v>
      </c>
    </row>
    <row r="29" spans="1:3" ht="24.75" customHeight="1">
      <c r="A29" s="34" t="s">
        <v>3315</v>
      </c>
      <c r="B29" s="35">
        <v>5</v>
      </c>
      <c r="C29" s="35">
        <v>5</v>
      </c>
    </row>
    <row r="30" spans="1:3" ht="24.75" customHeight="1">
      <c r="A30" s="34" t="s">
        <v>3316</v>
      </c>
      <c r="B30" s="35">
        <v>6.1</v>
      </c>
      <c r="C30" s="35">
        <v>6.1</v>
      </c>
    </row>
    <row r="31" spans="1:3" ht="52.5" customHeight="1">
      <c r="A31" s="25" t="s">
        <v>3317</v>
      </c>
      <c r="B31" s="25"/>
      <c r="C31" s="25"/>
    </row>
  </sheetData>
  <sheetProtection/>
  <mergeCells count="2">
    <mergeCell ref="A2:C2"/>
    <mergeCell ref="A31:C31"/>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B13"/>
  <sheetViews>
    <sheetView workbookViewId="0" topLeftCell="A1">
      <selection activeCell="A1" sqref="A1"/>
    </sheetView>
  </sheetViews>
  <sheetFormatPr defaultColWidth="9.00390625" defaultRowHeight="14.25"/>
  <cols>
    <col min="1" max="1" width="57.625" style="0" customWidth="1"/>
    <col min="2" max="2" width="35.875" style="0" customWidth="1"/>
  </cols>
  <sheetData>
    <row r="1" spans="1:2" ht="22.5" customHeight="1">
      <c r="A1" s="10" t="s">
        <v>3318</v>
      </c>
      <c r="B1" s="11"/>
    </row>
    <row r="2" spans="1:2" ht="24.75" customHeight="1">
      <c r="A2" s="12" t="s">
        <v>49</v>
      </c>
      <c r="B2" s="12"/>
    </row>
    <row r="3" spans="1:2" ht="24.75" customHeight="1">
      <c r="A3" s="11"/>
      <c r="B3" s="13" t="s">
        <v>55</v>
      </c>
    </row>
    <row r="4" spans="1:2" ht="24.75" customHeight="1">
      <c r="A4" s="15" t="s">
        <v>2439</v>
      </c>
      <c r="B4" s="15" t="s">
        <v>3296</v>
      </c>
    </row>
    <row r="5" spans="1:2" ht="24.75" customHeight="1">
      <c r="A5" s="26" t="s">
        <v>3319</v>
      </c>
      <c r="B5" s="27">
        <v>12000</v>
      </c>
    </row>
    <row r="6" spans="1:2" ht="24.75" customHeight="1">
      <c r="A6" s="26" t="s">
        <v>3320</v>
      </c>
      <c r="B6" s="27">
        <v>1873</v>
      </c>
    </row>
    <row r="7" spans="1:2" ht="24.75" customHeight="1">
      <c r="A7" s="26" t="s">
        <v>3321</v>
      </c>
      <c r="B7" s="27">
        <f>SUM(B8:B9)</f>
        <v>708</v>
      </c>
    </row>
    <row r="8" spans="1:2" ht="24.75" customHeight="1">
      <c r="A8" s="28" t="s">
        <v>3322</v>
      </c>
      <c r="B8" s="27"/>
    </row>
    <row r="9" spans="1:2" ht="24.75" customHeight="1">
      <c r="A9" s="28" t="s">
        <v>3323</v>
      </c>
      <c r="B9" s="29">
        <v>708</v>
      </c>
    </row>
    <row r="10" spans="1:2" ht="24.75" customHeight="1">
      <c r="A10" s="26" t="s">
        <v>3324</v>
      </c>
      <c r="B10" s="27">
        <v>28000</v>
      </c>
    </row>
    <row r="11" spans="1:2" ht="24.75" customHeight="1">
      <c r="A11" s="26" t="s">
        <v>3325</v>
      </c>
      <c r="B11" s="27">
        <v>7.5</v>
      </c>
    </row>
    <row r="12" spans="1:2" ht="24.75" customHeight="1">
      <c r="A12" s="26" t="s">
        <v>3326</v>
      </c>
      <c r="B12" s="30">
        <v>0.0354</v>
      </c>
    </row>
    <row r="13" spans="1:2" ht="57" customHeight="1">
      <c r="A13" s="25" t="s">
        <v>3327</v>
      </c>
      <c r="B13" s="25"/>
    </row>
  </sheetData>
  <sheetProtection/>
  <mergeCells count="2">
    <mergeCell ref="A2:B2"/>
    <mergeCell ref="A13:B13"/>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00390625" defaultRowHeight="14.25"/>
  <cols>
    <col min="1" max="1" width="10.625" style="0" customWidth="1"/>
    <col min="2" max="2" width="51.75390625" style="0" customWidth="1"/>
    <col min="3" max="3" width="18.125" style="0" customWidth="1"/>
    <col min="4" max="4" width="24.875" style="0" customWidth="1"/>
    <col min="5" max="5" width="32.75390625" style="0" customWidth="1"/>
    <col min="8" max="8" width="12.375" style="0" customWidth="1"/>
  </cols>
  <sheetData>
    <row r="1" spans="1:8" ht="24.75" customHeight="1">
      <c r="A1" s="10" t="s">
        <v>3328</v>
      </c>
      <c r="B1" s="11"/>
      <c r="C1" s="11"/>
      <c r="D1" s="11"/>
      <c r="E1" s="11"/>
      <c r="F1" s="11"/>
      <c r="G1" s="11"/>
      <c r="H1" s="11"/>
    </row>
    <row r="2" spans="1:8" ht="24.75" customHeight="1">
      <c r="A2" s="12" t="s">
        <v>51</v>
      </c>
      <c r="B2" s="12"/>
      <c r="C2" s="12"/>
      <c r="D2" s="12"/>
      <c r="E2" s="12"/>
      <c r="F2" s="12"/>
      <c r="G2" s="12"/>
      <c r="H2" s="12"/>
    </row>
    <row r="3" spans="1:8" ht="24.75" customHeight="1">
      <c r="A3" s="11"/>
      <c r="B3" s="13"/>
      <c r="C3" s="13"/>
      <c r="D3" s="13"/>
      <c r="E3" s="13"/>
      <c r="F3" s="13"/>
      <c r="G3" s="14"/>
      <c r="H3" s="14" t="s">
        <v>55</v>
      </c>
    </row>
    <row r="4" spans="1:8" ht="24.75" customHeight="1">
      <c r="A4" s="15" t="s">
        <v>3329</v>
      </c>
      <c r="B4" s="15" t="s">
        <v>3330</v>
      </c>
      <c r="C4" s="15" t="s">
        <v>3331</v>
      </c>
      <c r="D4" s="15" t="s">
        <v>3332</v>
      </c>
      <c r="E4" s="15" t="s">
        <v>3333</v>
      </c>
      <c r="F4" s="15" t="s">
        <v>3334</v>
      </c>
      <c r="G4" s="15" t="s">
        <v>3335</v>
      </c>
      <c r="H4" s="15" t="s">
        <v>3336</v>
      </c>
    </row>
    <row r="5" spans="1:8" ht="24.75" customHeight="1">
      <c r="A5" s="16" t="s">
        <v>3291</v>
      </c>
      <c r="B5" s="17" t="s">
        <v>3337</v>
      </c>
      <c r="C5" s="18" t="s">
        <v>3338</v>
      </c>
      <c r="D5" s="17" t="s">
        <v>3339</v>
      </c>
      <c r="E5" s="19" t="s">
        <v>3340</v>
      </c>
      <c r="F5" s="20" t="s">
        <v>3341</v>
      </c>
      <c r="G5" s="21">
        <v>2000</v>
      </c>
      <c r="H5" s="22" t="s">
        <v>3342</v>
      </c>
    </row>
    <row r="6" spans="1:8" ht="36" customHeight="1">
      <c r="A6" s="16" t="s">
        <v>3291</v>
      </c>
      <c r="B6" s="17" t="s">
        <v>3343</v>
      </c>
      <c r="C6" s="18" t="s">
        <v>3344</v>
      </c>
      <c r="D6" s="17" t="s">
        <v>3345</v>
      </c>
      <c r="E6" s="17" t="s">
        <v>3345</v>
      </c>
      <c r="F6" s="20" t="s">
        <v>3341</v>
      </c>
      <c r="G6" s="21">
        <v>5000</v>
      </c>
      <c r="H6" s="22" t="s">
        <v>3346</v>
      </c>
    </row>
    <row r="7" spans="1:8" ht="24.75" customHeight="1">
      <c r="A7" s="16" t="s">
        <v>3291</v>
      </c>
      <c r="B7" s="17" t="s">
        <v>3347</v>
      </c>
      <c r="C7" s="18" t="s">
        <v>3348</v>
      </c>
      <c r="D7" s="17" t="s">
        <v>3349</v>
      </c>
      <c r="E7" s="19" t="s">
        <v>3350</v>
      </c>
      <c r="F7" s="20" t="s">
        <v>3341</v>
      </c>
      <c r="G7" s="21">
        <v>5000</v>
      </c>
      <c r="H7" s="22" t="s">
        <v>3351</v>
      </c>
    </row>
    <row r="8" spans="1:8" ht="24.75" customHeight="1">
      <c r="A8" s="16" t="s">
        <v>3291</v>
      </c>
      <c r="B8" s="17" t="s">
        <v>3352</v>
      </c>
      <c r="C8" s="23" t="s">
        <v>3353</v>
      </c>
      <c r="D8" s="24" t="s">
        <v>3354</v>
      </c>
      <c r="E8" s="24" t="s">
        <v>3354</v>
      </c>
      <c r="F8" s="20" t="s">
        <v>3355</v>
      </c>
      <c r="G8" s="21">
        <v>90</v>
      </c>
      <c r="H8" s="22" t="s">
        <v>3346</v>
      </c>
    </row>
    <row r="9" spans="1:8" ht="24.75" customHeight="1">
      <c r="A9" s="16" t="s">
        <v>3291</v>
      </c>
      <c r="B9" s="17" t="s">
        <v>3356</v>
      </c>
      <c r="C9" s="23" t="s">
        <v>3353</v>
      </c>
      <c r="D9" s="24" t="s">
        <v>3354</v>
      </c>
      <c r="E9" s="24" t="s">
        <v>3354</v>
      </c>
      <c r="F9" s="20" t="s">
        <v>3355</v>
      </c>
      <c r="G9" s="21">
        <v>180</v>
      </c>
      <c r="H9" s="22" t="s">
        <v>3357</v>
      </c>
    </row>
    <row r="10" spans="1:8" ht="24.75" customHeight="1">
      <c r="A10" s="16" t="s">
        <v>3291</v>
      </c>
      <c r="B10" s="17" t="s">
        <v>3358</v>
      </c>
      <c r="C10" s="23" t="s">
        <v>3353</v>
      </c>
      <c r="D10" s="24" t="s">
        <v>3354</v>
      </c>
      <c r="E10" s="24" t="s">
        <v>3354</v>
      </c>
      <c r="F10" s="20" t="s">
        <v>3355</v>
      </c>
      <c r="G10" s="21">
        <v>1530</v>
      </c>
      <c r="H10" s="22" t="s">
        <v>3357</v>
      </c>
    </row>
    <row r="11" spans="1:8" ht="24.75" customHeight="1">
      <c r="A11" s="16" t="s">
        <v>3291</v>
      </c>
      <c r="B11" s="17" t="s">
        <v>3358</v>
      </c>
      <c r="C11" s="23" t="s">
        <v>3353</v>
      </c>
      <c r="D11" s="24" t="s">
        <v>3354</v>
      </c>
      <c r="E11" s="24" t="s">
        <v>3354</v>
      </c>
      <c r="F11" s="20" t="s">
        <v>3355</v>
      </c>
      <c r="G11" s="21">
        <v>198</v>
      </c>
      <c r="H11" s="22" t="s">
        <v>3357</v>
      </c>
    </row>
    <row r="12" spans="1:8" ht="24.75" customHeight="1">
      <c r="A12" s="16" t="s">
        <v>3291</v>
      </c>
      <c r="B12" s="17" t="s">
        <v>3359</v>
      </c>
      <c r="C12" s="23" t="s">
        <v>3360</v>
      </c>
      <c r="D12" s="24" t="s">
        <v>3354</v>
      </c>
      <c r="E12" s="24" t="s">
        <v>3361</v>
      </c>
      <c r="F12" s="20" t="s">
        <v>3355</v>
      </c>
      <c r="G12" s="21">
        <v>100</v>
      </c>
      <c r="H12" s="22" t="s">
        <v>3357</v>
      </c>
    </row>
    <row r="13" spans="1:8" ht="24.75" customHeight="1">
      <c r="A13" s="16" t="s">
        <v>3291</v>
      </c>
      <c r="B13" s="17" t="s">
        <v>3362</v>
      </c>
      <c r="C13" s="23" t="s">
        <v>3353</v>
      </c>
      <c r="D13" s="24" t="s">
        <v>3354</v>
      </c>
      <c r="E13" s="24" t="s">
        <v>3354</v>
      </c>
      <c r="F13" s="20" t="s">
        <v>3355</v>
      </c>
      <c r="G13" s="21">
        <v>320</v>
      </c>
      <c r="H13" s="22" t="s">
        <v>3363</v>
      </c>
    </row>
    <row r="14" spans="1:8" ht="45.75" customHeight="1">
      <c r="A14" s="25" t="s">
        <v>3364</v>
      </c>
      <c r="B14" s="25"/>
      <c r="C14" s="25"/>
      <c r="D14" s="25"/>
      <c r="E14" s="25"/>
      <c r="F14" s="25"/>
      <c r="G14" s="25"/>
      <c r="H14" s="25"/>
    </row>
  </sheetData>
  <sheetProtection/>
  <mergeCells count="2">
    <mergeCell ref="A2:H2"/>
    <mergeCell ref="A14:H14"/>
  </mergeCells>
  <printOptions horizontalCentered="1" verticalCentered="1"/>
  <pageMargins left="0.35433070866141736" right="0.35433070866141736" top="0.9842519685039371" bottom="0.9842519685039371" header="0.5118110236220472" footer="0.5118110236220472"/>
  <pageSetup orientation="landscape" paperSize="9" scale="75"/>
</worksheet>
</file>

<file path=xl/worksheets/sheet28.xml><?xml version="1.0" encoding="utf-8"?>
<worksheet xmlns="http://schemas.openxmlformats.org/spreadsheetml/2006/main" xmlns:r="http://schemas.openxmlformats.org/officeDocument/2006/relationships">
  <dimension ref="A1:E111"/>
  <sheetViews>
    <sheetView zoomScaleSheetLayoutView="100" workbookViewId="0" topLeftCell="A129">
      <selection activeCell="G10" sqref="G10"/>
    </sheetView>
  </sheetViews>
  <sheetFormatPr defaultColWidth="9.00390625" defaultRowHeight="14.25"/>
  <cols>
    <col min="1" max="1" width="4.375" style="0" customWidth="1"/>
    <col min="2" max="2" width="17.875" style="0" customWidth="1"/>
    <col min="3" max="3" width="12.25390625" style="0" customWidth="1"/>
    <col min="4" max="4" width="51.625" style="0" customWidth="1"/>
    <col min="5" max="5" width="13.625" style="0" customWidth="1"/>
  </cols>
  <sheetData>
    <row r="1" spans="1:2" ht="14.25">
      <c r="A1" s="2" t="s">
        <v>3365</v>
      </c>
      <c r="B1" s="2"/>
    </row>
    <row r="2" spans="1:5" ht="22.5" customHeight="1">
      <c r="A2" s="3" t="s">
        <v>53</v>
      </c>
      <c r="B2" s="3"/>
      <c r="C2" s="3"/>
      <c r="D2" s="3"/>
      <c r="E2" s="3"/>
    </row>
    <row r="3" ht="14.25">
      <c r="E3" t="s">
        <v>3366</v>
      </c>
    </row>
    <row r="4" spans="1:5" ht="24.75" customHeight="1">
      <c r="A4" s="4" t="s">
        <v>2776</v>
      </c>
      <c r="B4" s="5" t="s">
        <v>3367</v>
      </c>
      <c r="C4" s="5" t="s">
        <v>3368</v>
      </c>
      <c r="D4" s="5" t="s">
        <v>2439</v>
      </c>
      <c r="E4" s="5" t="s">
        <v>3369</v>
      </c>
    </row>
    <row r="5" spans="1:5" ht="24.75" customHeight="1">
      <c r="A5" s="6" t="s">
        <v>2778</v>
      </c>
      <c r="B5" s="7" t="s">
        <v>3370</v>
      </c>
      <c r="C5" s="8" t="s">
        <v>3371</v>
      </c>
      <c r="D5" s="7" t="s">
        <v>2915</v>
      </c>
      <c r="E5" s="9">
        <v>-2310000</v>
      </c>
    </row>
    <row r="6" spans="1:5" ht="24.75" customHeight="1">
      <c r="A6" s="6" t="s">
        <v>2780</v>
      </c>
      <c r="B6" s="7" t="s">
        <v>3372</v>
      </c>
      <c r="C6" s="8" t="s">
        <v>3371</v>
      </c>
      <c r="D6" s="7" t="s">
        <v>3373</v>
      </c>
      <c r="E6" s="9">
        <v>-1016075</v>
      </c>
    </row>
    <row r="7" spans="1:5" ht="24.75" customHeight="1">
      <c r="A7" s="6" t="s">
        <v>2782</v>
      </c>
      <c r="B7" s="7" t="s">
        <v>3374</v>
      </c>
      <c r="C7" s="8" t="s">
        <v>3371</v>
      </c>
      <c r="D7" s="7" t="s">
        <v>3375</v>
      </c>
      <c r="E7" s="9">
        <v>-1000000</v>
      </c>
    </row>
    <row r="8" spans="1:5" ht="24.75" customHeight="1">
      <c r="A8" s="6" t="s">
        <v>2784</v>
      </c>
      <c r="B8" s="7" t="s">
        <v>3376</v>
      </c>
      <c r="C8" s="8" t="s">
        <v>3371</v>
      </c>
      <c r="D8" s="7" t="s">
        <v>3377</v>
      </c>
      <c r="E8" s="9">
        <v>-500000</v>
      </c>
    </row>
    <row r="9" spans="1:5" ht="24.75" customHeight="1">
      <c r="A9" s="6" t="s">
        <v>2786</v>
      </c>
      <c r="B9" s="7" t="s">
        <v>3376</v>
      </c>
      <c r="C9" s="8" t="s">
        <v>3371</v>
      </c>
      <c r="D9" s="7" t="s">
        <v>3378</v>
      </c>
      <c r="E9" s="9">
        <v>-124200</v>
      </c>
    </row>
    <row r="10" spans="1:5" ht="24.75" customHeight="1">
      <c r="A10" s="6" t="s">
        <v>2788</v>
      </c>
      <c r="B10" s="7" t="s">
        <v>3379</v>
      </c>
      <c r="C10" s="8" t="s">
        <v>3371</v>
      </c>
      <c r="D10" s="7" t="s">
        <v>3380</v>
      </c>
      <c r="E10" s="9">
        <v>1300</v>
      </c>
    </row>
    <row r="11" spans="1:5" ht="24.75" customHeight="1">
      <c r="A11" s="6" t="s">
        <v>2790</v>
      </c>
      <c r="B11" s="7" t="s">
        <v>3381</v>
      </c>
      <c r="C11" s="8" t="s">
        <v>3382</v>
      </c>
      <c r="D11" s="7" t="s">
        <v>3383</v>
      </c>
      <c r="E11" s="9">
        <v>1700</v>
      </c>
    </row>
    <row r="12" spans="1:5" ht="24.75" customHeight="1">
      <c r="A12" s="6" t="s">
        <v>2792</v>
      </c>
      <c r="B12" s="7" t="s">
        <v>3384</v>
      </c>
      <c r="C12" s="8" t="s">
        <v>3371</v>
      </c>
      <c r="D12" s="7" t="s">
        <v>3385</v>
      </c>
      <c r="E12" s="9">
        <v>2400</v>
      </c>
    </row>
    <row r="13" spans="1:5" ht="24.75" customHeight="1">
      <c r="A13" s="6" t="s">
        <v>2794</v>
      </c>
      <c r="B13" s="7" t="s">
        <v>3386</v>
      </c>
      <c r="C13" s="8" t="s">
        <v>3371</v>
      </c>
      <c r="D13" s="7" t="s">
        <v>3387</v>
      </c>
      <c r="E13" s="9">
        <v>2880</v>
      </c>
    </row>
    <row r="14" spans="1:5" s="1" customFormat="1" ht="24.75" customHeight="1">
      <c r="A14" s="6" t="s">
        <v>2796</v>
      </c>
      <c r="B14" s="7" t="s">
        <v>3388</v>
      </c>
      <c r="C14" s="8" t="s">
        <v>3371</v>
      </c>
      <c r="D14" s="7" t="s">
        <v>3389</v>
      </c>
      <c r="E14" s="9">
        <v>4800</v>
      </c>
    </row>
    <row r="15" spans="1:5" s="1" customFormat="1" ht="24.75" customHeight="1">
      <c r="A15" s="6" t="s">
        <v>2798</v>
      </c>
      <c r="B15" s="7" t="s">
        <v>3390</v>
      </c>
      <c r="C15" s="8" t="s">
        <v>3382</v>
      </c>
      <c r="D15" s="7" t="s">
        <v>3391</v>
      </c>
      <c r="E15" s="9">
        <v>5000</v>
      </c>
    </row>
    <row r="16" spans="1:5" ht="24.75" customHeight="1">
      <c r="A16" s="6" t="s">
        <v>2800</v>
      </c>
      <c r="B16" s="7" t="s">
        <v>3390</v>
      </c>
      <c r="C16" s="8" t="s">
        <v>3382</v>
      </c>
      <c r="D16" s="7" t="s">
        <v>3392</v>
      </c>
      <c r="E16" s="9">
        <v>6280</v>
      </c>
    </row>
    <row r="17" spans="1:5" ht="24.75" customHeight="1">
      <c r="A17" s="6" t="s">
        <v>2802</v>
      </c>
      <c r="B17" s="7" t="s">
        <v>3393</v>
      </c>
      <c r="C17" s="8" t="s">
        <v>3371</v>
      </c>
      <c r="D17" s="7" t="s">
        <v>3394</v>
      </c>
      <c r="E17" s="9">
        <v>7000</v>
      </c>
    </row>
    <row r="18" spans="1:5" ht="24.75" customHeight="1">
      <c r="A18" s="6" t="s">
        <v>2804</v>
      </c>
      <c r="B18" s="7" t="s">
        <v>3395</v>
      </c>
      <c r="C18" s="8" t="s">
        <v>3382</v>
      </c>
      <c r="D18" s="7" t="s">
        <v>3396</v>
      </c>
      <c r="E18" s="9">
        <v>9000</v>
      </c>
    </row>
    <row r="19" spans="1:5" ht="24.75" customHeight="1">
      <c r="A19" s="6" t="s">
        <v>2806</v>
      </c>
      <c r="B19" s="7" t="s">
        <v>3397</v>
      </c>
      <c r="C19" s="8" t="s">
        <v>3382</v>
      </c>
      <c r="D19" s="7" t="s">
        <v>3398</v>
      </c>
      <c r="E19" s="9">
        <v>10000</v>
      </c>
    </row>
    <row r="20" spans="1:5" ht="24.75" customHeight="1">
      <c r="A20" s="6" t="s">
        <v>2808</v>
      </c>
      <c r="B20" s="7" t="s">
        <v>3399</v>
      </c>
      <c r="C20" s="8" t="s">
        <v>3382</v>
      </c>
      <c r="D20" s="7" t="s">
        <v>3400</v>
      </c>
      <c r="E20" s="9">
        <v>10080</v>
      </c>
    </row>
    <row r="21" spans="1:5" ht="24.75" customHeight="1">
      <c r="A21" s="6" t="s">
        <v>2810</v>
      </c>
      <c r="B21" s="7" t="s">
        <v>3401</v>
      </c>
      <c r="C21" s="8" t="s">
        <v>3371</v>
      </c>
      <c r="D21" s="7" t="s">
        <v>3402</v>
      </c>
      <c r="E21" s="9">
        <v>10330</v>
      </c>
    </row>
    <row r="22" spans="1:5" ht="24.75" customHeight="1">
      <c r="A22" s="6" t="s">
        <v>2812</v>
      </c>
      <c r="B22" s="7" t="s">
        <v>3390</v>
      </c>
      <c r="C22" s="8" t="s">
        <v>3382</v>
      </c>
      <c r="D22" s="7" t="s">
        <v>3403</v>
      </c>
      <c r="E22" s="9">
        <v>10345</v>
      </c>
    </row>
    <row r="23" spans="1:5" ht="24.75" customHeight="1">
      <c r="A23" s="6" t="s">
        <v>2814</v>
      </c>
      <c r="B23" s="7" t="s">
        <v>3399</v>
      </c>
      <c r="C23" s="8" t="s">
        <v>3371</v>
      </c>
      <c r="D23" s="7" t="s">
        <v>3404</v>
      </c>
      <c r="E23" s="9">
        <v>11520</v>
      </c>
    </row>
    <row r="24" spans="1:5" ht="24.75" customHeight="1">
      <c r="A24" s="6" t="s">
        <v>2816</v>
      </c>
      <c r="B24" s="7" t="s">
        <v>3388</v>
      </c>
      <c r="C24" s="8" t="s">
        <v>3371</v>
      </c>
      <c r="D24" s="7" t="s">
        <v>3405</v>
      </c>
      <c r="E24" s="9">
        <v>12000</v>
      </c>
    </row>
    <row r="25" spans="1:5" ht="24.75" customHeight="1">
      <c r="A25" s="6" t="s">
        <v>2818</v>
      </c>
      <c r="B25" s="7" t="s">
        <v>3406</v>
      </c>
      <c r="C25" s="8" t="s">
        <v>3371</v>
      </c>
      <c r="D25" s="7" t="s">
        <v>3407</v>
      </c>
      <c r="E25" s="9">
        <v>12681.2</v>
      </c>
    </row>
    <row r="26" spans="1:5" ht="24.75" customHeight="1">
      <c r="A26" s="6" t="s">
        <v>2820</v>
      </c>
      <c r="B26" s="7" t="s">
        <v>3401</v>
      </c>
      <c r="C26" s="8" t="s">
        <v>3371</v>
      </c>
      <c r="D26" s="7" t="s">
        <v>3408</v>
      </c>
      <c r="E26" s="9">
        <v>14002</v>
      </c>
    </row>
    <row r="27" spans="1:5" ht="24.75" customHeight="1">
      <c r="A27" s="6" t="s">
        <v>2822</v>
      </c>
      <c r="B27" s="7" t="s">
        <v>3390</v>
      </c>
      <c r="C27" s="8" t="s">
        <v>3382</v>
      </c>
      <c r="D27" s="7" t="s">
        <v>3391</v>
      </c>
      <c r="E27" s="9">
        <v>14155</v>
      </c>
    </row>
    <row r="28" spans="1:5" ht="24.75" customHeight="1">
      <c r="A28" s="6" t="s">
        <v>2824</v>
      </c>
      <c r="B28" s="7" t="s">
        <v>3409</v>
      </c>
      <c r="C28" s="8" t="s">
        <v>3382</v>
      </c>
      <c r="D28" s="7" t="s">
        <v>3410</v>
      </c>
      <c r="E28" s="9">
        <v>14300</v>
      </c>
    </row>
    <row r="29" spans="1:5" ht="24.75" customHeight="1">
      <c r="A29" s="6" t="s">
        <v>2826</v>
      </c>
      <c r="B29" s="7" t="s">
        <v>3381</v>
      </c>
      <c r="C29" s="8" t="s">
        <v>3371</v>
      </c>
      <c r="D29" s="7" t="s">
        <v>3411</v>
      </c>
      <c r="E29" s="9">
        <v>14760</v>
      </c>
    </row>
    <row r="30" spans="1:5" ht="24.75" customHeight="1">
      <c r="A30" s="6" t="s">
        <v>2828</v>
      </c>
      <c r="B30" s="7" t="s">
        <v>3395</v>
      </c>
      <c r="C30" s="8" t="s">
        <v>3382</v>
      </c>
      <c r="D30" s="7" t="s">
        <v>3412</v>
      </c>
      <c r="E30" s="9">
        <v>15500</v>
      </c>
    </row>
    <row r="31" spans="1:5" ht="24.75" customHeight="1">
      <c r="A31" s="6" t="s">
        <v>2830</v>
      </c>
      <c r="B31" s="7" t="s">
        <v>3399</v>
      </c>
      <c r="C31" s="8" t="s">
        <v>3382</v>
      </c>
      <c r="D31" s="7" t="s">
        <v>3413</v>
      </c>
      <c r="E31" s="9">
        <v>18000</v>
      </c>
    </row>
    <row r="32" spans="1:5" ht="24.75" customHeight="1">
      <c r="A32" s="6" t="s">
        <v>2832</v>
      </c>
      <c r="B32" s="7" t="s">
        <v>3390</v>
      </c>
      <c r="C32" s="8" t="s">
        <v>3371</v>
      </c>
      <c r="D32" s="7" t="s">
        <v>3414</v>
      </c>
      <c r="E32" s="9">
        <v>24500</v>
      </c>
    </row>
    <row r="33" spans="1:5" ht="24.75" customHeight="1">
      <c r="A33" s="6" t="s">
        <v>2834</v>
      </c>
      <c r="B33" s="7" t="s">
        <v>3390</v>
      </c>
      <c r="C33" s="8" t="s">
        <v>3382</v>
      </c>
      <c r="D33" s="7" t="s">
        <v>3415</v>
      </c>
      <c r="E33" s="9">
        <v>25000</v>
      </c>
    </row>
    <row r="34" spans="1:5" ht="24.75" customHeight="1">
      <c r="A34" s="6" t="s">
        <v>2836</v>
      </c>
      <c r="B34" s="7" t="s">
        <v>3397</v>
      </c>
      <c r="C34" s="8" t="s">
        <v>3371</v>
      </c>
      <c r="D34" s="7" t="s">
        <v>3416</v>
      </c>
      <c r="E34" s="9">
        <v>26100</v>
      </c>
    </row>
    <row r="35" spans="1:5" ht="24.75" customHeight="1">
      <c r="A35" s="6" t="s">
        <v>2838</v>
      </c>
      <c r="B35" s="7" t="s">
        <v>3388</v>
      </c>
      <c r="C35" s="8" t="s">
        <v>3371</v>
      </c>
      <c r="D35" s="7" t="s">
        <v>3417</v>
      </c>
      <c r="E35" s="9">
        <v>28300</v>
      </c>
    </row>
    <row r="36" spans="1:5" ht="24.75" customHeight="1">
      <c r="A36" s="6" t="s">
        <v>2840</v>
      </c>
      <c r="B36" s="7" t="s">
        <v>3376</v>
      </c>
      <c r="C36" s="8" t="s">
        <v>3371</v>
      </c>
      <c r="D36" s="7" t="s">
        <v>3418</v>
      </c>
      <c r="E36" s="9">
        <v>32500</v>
      </c>
    </row>
    <row r="37" spans="1:5" ht="24.75" customHeight="1">
      <c r="A37" s="6" t="s">
        <v>2842</v>
      </c>
      <c r="B37" s="7" t="s">
        <v>3419</v>
      </c>
      <c r="C37" s="8" t="s">
        <v>3371</v>
      </c>
      <c r="D37" s="7" t="s">
        <v>3420</v>
      </c>
      <c r="E37" s="9">
        <v>37200</v>
      </c>
    </row>
    <row r="38" spans="1:5" ht="24.75" customHeight="1">
      <c r="A38" s="6" t="s">
        <v>2844</v>
      </c>
      <c r="B38" s="7" t="s">
        <v>3395</v>
      </c>
      <c r="C38" s="8" t="s">
        <v>3382</v>
      </c>
      <c r="D38" s="7" t="s">
        <v>3421</v>
      </c>
      <c r="E38" s="9">
        <v>38500</v>
      </c>
    </row>
    <row r="39" spans="1:5" ht="24.75" customHeight="1">
      <c r="A39" s="6" t="s">
        <v>2846</v>
      </c>
      <c r="B39" s="7" t="s">
        <v>3390</v>
      </c>
      <c r="C39" s="8" t="s">
        <v>3382</v>
      </c>
      <c r="D39" s="7" t="s">
        <v>3422</v>
      </c>
      <c r="E39" s="9">
        <v>40000</v>
      </c>
    </row>
    <row r="40" spans="1:5" ht="24.75" customHeight="1">
      <c r="A40" s="6" t="s">
        <v>2848</v>
      </c>
      <c r="B40" s="7" t="s">
        <v>3374</v>
      </c>
      <c r="C40" s="8" t="s">
        <v>3371</v>
      </c>
      <c r="D40" s="7" t="s">
        <v>3423</v>
      </c>
      <c r="E40" s="9">
        <v>40000</v>
      </c>
    </row>
    <row r="41" spans="1:5" ht="24.75" customHeight="1">
      <c r="A41" s="6" t="s">
        <v>2850</v>
      </c>
      <c r="B41" s="7" t="s">
        <v>3393</v>
      </c>
      <c r="C41" s="8" t="s">
        <v>3371</v>
      </c>
      <c r="D41" s="7" t="s">
        <v>3424</v>
      </c>
      <c r="E41" s="9">
        <v>42000</v>
      </c>
    </row>
    <row r="42" spans="1:5" ht="24.75" customHeight="1">
      <c r="A42" s="6" t="s">
        <v>2852</v>
      </c>
      <c r="B42" s="7" t="s">
        <v>3425</v>
      </c>
      <c r="C42" s="8" t="s">
        <v>3371</v>
      </c>
      <c r="D42" s="7" t="s">
        <v>3426</v>
      </c>
      <c r="E42" s="9">
        <v>42100</v>
      </c>
    </row>
    <row r="43" spans="1:5" ht="24.75" customHeight="1">
      <c r="A43" s="6" t="s">
        <v>2854</v>
      </c>
      <c r="B43" s="7" t="s">
        <v>3395</v>
      </c>
      <c r="C43" s="8" t="s">
        <v>3382</v>
      </c>
      <c r="D43" s="7" t="s">
        <v>3427</v>
      </c>
      <c r="E43" s="9">
        <v>42100</v>
      </c>
    </row>
    <row r="44" spans="1:5" ht="24.75" customHeight="1">
      <c r="A44" s="6" t="s">
        <v>2856</v>
      </c>
      <c r="B44" s="7" t="s">
        <v>3428</v>
      </c>
      <c r="C44" s="8" t="s">
        <v>3371</v>
      </c>
      <c r="D44" s="7" t="s">
        <v>3429</v>
      </c>
      <c r="E44" s="9">
        <v>47231</v>
      </c>
    </row>
    <row r="45" spans="1:5" ht="24.75" customHeight="1">
      <c r="A45" s="6" t="s">
        <v>2858</v>
      </c>
      <c r="B45" s="7" t="s">
        <v>3393</v>
      </c>
      <c r="C45" s="8" t="s">
        <v>3371</v>
      </c>
      <c r="D45" s="7" t="s">
        <v>3430</v>
      </c>
      <c r="E45" s="9">
        <v>50000</v>
      </c>
    </row>
    <row r="46" spans="1:5" ht="24.75" customHeight="1">
      <c r="A46" s="6" t="s">
        <v>2860</v>
      </c>
      <c r="B46" s="7" t="s">
        <v>3425</v>
      </c>
      <c r="C46" s="8" t="s">
        <v>3371</v>
      </c>
      <c r="D46" s="7" t="s">
        <v>3431</v>
      </c>
      <c r="E46" s="9">
        <v>50000</v>
      </c>
    </row>
    <row r="47" spans="1:5" ht="24.75" customHeight="1">
      <c r="A47" s="6" t="s">
        <v>2862</v>
      </c>
      <c r="B47" s="7" t="s">
        <v>3381</v>
      </c>
      <c r="C47" s="8" t="s">
        <v>3371</v>
      </c>
      <c r="D47" s="7" t="s">
        <v>3432</v>
      </c>
      <c r="E47" s="9">
        <v>50000</v>
      </c>
    </row>
    <row r="48" spans="1:5" ht="24.75" customHeight="1">
      <c r="A48" s="6" t="s">
        <v>2864</v>
      </c>
      <c r="B48" s="7" t="s">
        <v>3390</v>
      </c>
      <c r="C48" s="8" t="s">
        <v>3382</v>
      </c>
      <c r="D48" s="7" t="s">
        <v>3433</v>
      </c>
      <c r="E48" s="9">
        <v>50000</v>
      </c>
    </row>
    <row r="49" spans="1:5" ht="24.75" customHeight="1">
      <c r="A49" s="6" t="s">
        <v>2865</v>
      </c>
      <c r="B49" s="7" t="s">
        <v>3434</v>
      </c>
      <c r="C49" s="8" t="s">
        <v>3371</v>
      </c>
      <c r="D49" s="7" t="s">
        <v>3435</v>
      </c>
      <c r="E49" s="9">
        <v>54311</v>
      </c>
    </row>
    <row r="50" spans="1:5" ht="24.75" customHeight="1">
      <c r="A50" s="6" t="s">
        <v>2867</v>
      </c>
      <c r="B50" s="7" t="s">
        <v>3399</v>
      </c>
      <c r="C50" s="8" t="s">
        <v>3371</v>
      </c>
      <c r="D50" s="7" t="s">
        <v>3436</v>
      </c>
      <c r="E50" s="9">
        <v>55200</v>
      </c>
    </row>
    <row r="51" spans="1:5" ht="24.75" customHeight="1">
      <c r="A51" s="6" t="s">
        <v>2869</v>
      </c>
      <c r="B51" s="7" t="s">
        <v>3374</v>
      </c>
      <c r="C51" s="8" t="s">
        <v>3371</v>
      </c>
      <c r="D51" s="7" t="s">
        <v>2839</v>
      </c>
      <c r="E51" s="9">
        <v>65000</v>
      </c>
    </row>
    <row r="52" spans="1:5" ht="24.75" customHeight="1">
      <c r="A52" s="6" t="s">
        <v>2871</v>
      </c>
      <c r="B52" s="7" t="s">
        <v>3437</v>
      </c>
      <c r="C52" s="8" t="s">
        <v>3371</v>
      </c>
      <c r="D52" s="7" t="s">
        <v>3438</v>
      </c>
      <c r="E52" s="9">
        <v>76960</v>
      </c>
    </row>
    <row r="53" spans="1:5" ht="24.75" customHeight="1">
      <c r="A53" s="6" t="s">
        <v>2872</v>
      </c>
      <c r="B53" s="7" t="s">
        <v>3393</v>
      </c>
      <c r="C53" s="8" t="s">
        <v>3371</v>
      </c>
      <c r="D53" s="7" t="s">
        <v>3439</v>
      </c>
      <c r="E53" s="9">
        <v>80000</v>
      </c>
    </row>
    <row r="54" spans="1:5" ht="24.75" customHeight="1">
      <c r="A54" s="6" t="s">
        <v>2874</v>
      </c>
      <c r="B54" s="7" t="s">
        <v>3440</v>
      </c>
      <c r="C54" s="8" t="s">
        <v>3371</v>
      </c>
      <c r="D54" s="7" t="s">
        <v>2845</v>
      </c>
      <c r="E54" s="9">
        <v>90000</v>
      </c>
    </row>
    <row r="55" spans="1:5" ht="24.75" customHeight="1">
      <c r="A55" s="6" t="s">
        <v>2876</v>
      </c>
      <c r="B55" s="7" t="s">
        <v>3374</v>
      </c>
      <c r="C55" s="8" t="s">
        <v>3371</v>
      </c>
      <c r="D55" s="7" t="s">
        <v>3441</v>
      </c>
      <c r="E55" s="9">
        <v>100000</v>
      </c>
    </row>
    <row r="56" spans="1:5" ht="24.75" customHeight="1">
      <c r="A56" s="6" t="s">
        <v>2878</v>
      </c>
      <c r="B56" s="7" t="s">
        <v>3376</v>
      </c>
      <c r="C56" s="8" t="s">
        <v>3371</v>
      </c>
      <c r="D56" s="7" t="s">
        <v>3442</v>
      </c>
      <c r="E56" s="9">
        <v>100000</v>
      </c>
    </row>
    <row r="57" spans="1:5" ht="24.75" customHeight="1">
      <c r="A57" s="6" t="s">
        <v>2880</v>
      </c>
      <c r="B57" s="7" t="s">
        <v>3443</v>
      </c>
      <c r="C57" s="8" t="s">
        <v>3371</v>
      </c>
      <c r="D57" s="7" t="s">
        <v>3444</v>
      </c>
      <c r="E57" s="9">
        <v>100000</v>
      </c>
    </row>
    <row r="58" spans="1:5" ht="24.75" customHeight="1">
      <c r="A58" s="6" t="s">
        <v>2882</v>
      </c>
      <c r="B58" s="7" t="s">
        <v>3401</v>
      </c>
      <c r="C58" s="8" t="s">
        <v>3371</v>
      </c>
      <c r="D58" s="7" t="s">
        <v>3445</v>
      </c>
      <c r="E58" s="9">
        <v>107900</v>
      </c>
    </row>
    <row r="59" spans="1:5" ht="24.75" customHeight="1">
      <c r="A59" s="6" t="s">
        <v>2884</v>
      </c>
      <c r="B59" s="7" t="s">
        <v>3397</v>
      </c>
      <c r="C59" s="8" t="s">
        <v>3382</v>
      </c>
      <c r="D59" s="7" t="s">
        <v>3446</v>
      </c>
      <c r="E59" s="9">
        <v>108700</v>
      </c>
    </row>
    <row r="60" spans="1:5" ht="24.75" customHeight="1">
      <c r="A60" s="6" t="s">
        <v>2886</v>
      </c>
      <c r="B60" s="7" t="s">
        <v>3409</v>
      </c>
      <c r="C60" s="8" t="s">
        <v>3382</v>
      </c>
      <c r="D60" s="7" t="s">
        <v>3447</v>
      </c>
      <c r="E60" s="9">
        <v>128800</v>
      </c>
    </row>
    <row r="61" spans="1:5" ht="24.75" customHeight="1">
      <c r="A61" s="6" t="s">
        <v>2887</v>
      </c>
      <c r="B61" s="7" t="s">
        <v>3384</v>
      </c>
      <c r="C61" s="8" t="s">
        <v>3382</v>
      </c>
      <c r="D61" s="7" t="s">
        <v>3448</v>
      </c>
      <c r="E61" s="9">
        <v>139000</v>
      </c>
    </row>
    <row r="62" spans="1:5" ht="24.75" customHeight="1">
      <c r="A62" s="6" t="s">
        <v>2888</v>
      </c>
      <c r="B62" s="7" t="s">
        <v>3370</v>
      </c>
      <c r="C62" s="8" t="s">
        <v>3371</v>
      </c>
      <c r="D62" s="7" t="s">
        <v>3449</v>
      </c>
      <c r="E62" s="9">
        <v>140000</v>
      </c>
    </row>
    <row r="63" spans="1:5" ht="24.75" customHeight="1">
      <c r="A63" s="6" t="s">
        <v>2889</v>
      </c>
      <c r="B63" s="7" t="s">
        <v>3390</v>
      </c>
      <c r="C63" s="8" t="s">
        <v>3371</v>
      </c>
      <c r="D63" s="7" t="s">
        <v>3450</v>
      </c>
      <c r="E63" s="9">
        <v>140850</v>
      </c>
    </row>
    <row r="64" spans="1:5" ht="24.75" customHeight="1">
      <c r="A64" s="6" t="s">
        <v>2891</v>
      </c>
      <c r="B64" s="7" t="s">
        <v>3390</v>
      </c>
      <c r="C64" s="8" t="s">
        <v>3371</v>
      </c>
      <c r="D64" s="7" t="s">
        <v>3451</v>
      </c>
      <c r="E64" s="9">
        <v>150000</v>
      </c>
    </row>
    <row r="65" spans="1:5" ht="24.75" customHeight="1">
      <c r="A65" s="6" t="s">
        <v>2893</v>
      </c>
      <c r="B65" s="7" t="s">
        <v>3390</v>
      </c>
      <c r="C65" s="8" t="s">
        <v>3371</v>
      </c>
      <c r="D65" s="7" t="s">
        <v>3452</v>
      </c>
      <c r="E65" s="9">
        <v>156500</v>
      </c>
    </row>
    <row r="66" spans="1:5" ht="24.75" customHeight="1">
      <c r="A66" s="6" t="s">
        <v>2895</v>
      </c>
      <c r="B66" s="7" t="s">
        <v>3388</v>
      </c>
      <c r="C66" s="8" t="s">
        <v>3371</v>
      </c>
      <c r="D66" s="7" t="s">
        <v>3453</v>
      </c>
      <c r="E66" s="9">
        <v>168000</v>
      </c>
    </row>
    <row r="67" spans="1:5" ht="24.75" customHeight="1">
      <c r="A67" s="6" t="s">
        <v>2897</v>
      </c>
      <c r="B67" s="7" t="s">
        <v>3388</v>
      </c>
      <c r="C67" s="8" t="s">
        <v>3371</v>
      </c>
      <c r="D67" s="7" t="s">
        <v>3417</v>
      </c>
      <c r="E67" s="9">
        <v>184500</v>
      </c>
    </row>
    <row r="68" spans="1:5" ht="24.75" customHeight="1">
      <c r="A68" s="6" t="s">
        <v>2899</v>
      </c>
      <c r="B68" s="7" t="s">
        <v>3390</v>
      </c>
      <c r="C68" s="8" t="s">
        <v>3382</v>
      </c>
      <c r="D68" s="7" t="s">
        <v>3454</v>
      </c>
      <c r="E68" s="9">
        <v>200000</v>
      </c>
    </row>
    <row r="69" spans="1:5" ht="24.75" customHeight="1">
      <c r="A69" s="6" t="s">
        <v>2901</v>
      </c>
      <c r="B69" s="7" t="s">
        <v>3388</v>
      </c>
      <c r="C69" s="8" t="s">
        <v>3371</v>
      </c>
      <c r="D69" s="7" t="s">
        <v>3455</v>
      </c>
      <c r="E69" s="9">
        <v>200000</v>
      </c>
    </row>
    <row r="70" spans="1:5" ht="24.75" customHeight="1">
      <c r="A70" s="6" t="s">
        <v>2902</v>
      </c>
      <c r="B70" s="7" t="s">
        <v>3456</v>
      </c>
      <c r="C70" s="8" t="s">
        <v>3371</v>
      </c>
      <c r="D70" s="7" t="s">
        <v>3457</v>
      </c>
      <c r="E70" s="9">
        <v>200000</v>
      </c>
    </row>
    <row r="71" spans="1:5" ht="24.75" customHeight="1">
      <c r="A71" s="6" t="s">
        <v>2904</v>
      </c>
      <c r="B71" s="7" t="s">
        <v>3458</v>
      </c>
      <c r="C71" s="8" t="s">
        <v>3371</v>
      </c>
      <c r="D71" s="7" t="s">
        <v>3459</v>
      </c>
      <c r="E71" s="9">
        <v>200000</v>
      </c>
    </row>
    <row r="72" spans="1:5" ht="24.75" customHeight="1">
      <c r="A72" s="6" t="s">
        <v>2905</v>
      </c>
      <c r="B72" s="7" t="s">
        <v>3376</v>
      </c>
      <c r="C72" s="8" t="s">
        <v>3371</v>
      </c>
      <c r="D72" s="7" t="s">
        <v>3378</v>
      </c>
      <c r="E72" s="9">
        <v>201600</v>
      </c>
    </row>
    <row r="73" spans="1:5" ht="24.75" customHeight="1">
      <c r="A73" s="6" t="s">
        <v>2907</v>
      </c>
      <c r="B73" s="7" t="s">
        <v>3388</v>
      </c>
      <c r="C73" s="8" t="s">
        <v>3371</v>
      </c>
      <c r="D73" s="7" t="s">
        <v>3460</v>
      </c>
      <c r="E73" s="9">
        <v>207300</v>
      </c>
    </row>
    <row r="74" spans="1:5" ht="24.75" customHeight="1">
      <c r="A74" s="6" t="s">
        <v>2908</v>
      </c>
      <c r="B74" s="7" t="s">
        <v>3461</v>
      </c>
      <c r="C74" s="8" t="s">
        <v>3371</v>
      </c>
      <c r="D74" s="7" t="s">
        <v>3462</v>
      </c>
      <c r="E74" s="9">
        <v>219700</v>
      </c>
    </row>
    <row r="75" spans="1:5" ht="24.75" customHeight="1">
      <c r="A75" s="6" t="s">
        <v>2909</v>
      </c>
      <c r="B75" s="7" t="s">
        <v>3397</v>
      </c>
      <c r="C75" s="8" t="s">
        <v>3382</v>
      </c>
      <c r="D75" s="7" t="s">
        <v>3463</v>
      </c>
      <c r="E75" s="9">
        <v>231500</v>
      </c>
    </row>
    <row r="76" spans="1:5" ht="24.75" customHeight="1">
      <c r="A76" s="6" t="s">
        <v>2911</v>
      </c>
      <c r="B76" s="7" t="s">
        <v>3399</v>
      </c>
      <c r="C76" s="8" t="s">
        <v>3371</v>
      </c>
      <c r="D76" s="7" t="s">
        <v>3464</v>
      </c>
      <c r="E76" s="9">
        <v>252300</v>
      </c>
    </row>
    <row r="77" spans="1:5" ht="24.75" customHeight="1">
      <c r="A77" s="6" t="s">
        <v>2913</v>
      </c>
      <c r="B77" s="7" t="s">
        <v>3397</v>
      </c>
      <c r="C77" s="8" t="s">
        <v>3382</v>
      </c>
      <c r="D77" s="7" t="s">
        <v>3465</v>
      </c>
      <c r="E77" s="9">
        <v>300000</v>
      </c>
    </row>
    <row r="78" spans="1:5" ht="24.75" customHeight="1">
      <c r="A78" s="6" t="s">
        <v>2914</v>
      </c>
      <c r="B78" s="7" t="s">
        <v>3466</v>
      </c>
      <c r="C78" s="8" t="s">
        <v>3371</v>
      </c>
      <c r="D78" s="7" t="s">
        <v>3467</v>
      </c>
      <c r="E78" s="9">
        <v>400000</v>
      </c>
    </row>
    <row r="79" spans="1:5" ht="24.75" customHeight="1">
      <c r="A79" s="6" t="s">
        <v>2916</v>
      </c>
      <c r="B79" s="7" t="s">
        <v>3468</v>
      </c>
      <c r="C79" s="8" t="s">
        <v>3371</v>
      </c>
      <c r="D79" s="7" t="s">
        <v>3469</v>
      </c>
      <c r="E79" s="9">
        <v>410000</v>
      </c>
    </row>
    <row r="80" spans="1:5" ht="24.75" customHeight="1">
      <c r="A80" s="6" t="s">
        <v>2917</v>
      </c>
      <c r="B80" s="7" t="s">
        <v>3376</v>
      </c>
      <c r="C80" s="8" t="s">
        <v>3371</v>
      </c>
      <c r="D80" s="7" t="s">
        <v>3470</v>
      </c>
      <c r="E80" s="9">
        <v>458198</v>
      </c>
    </row>
    <row r="81" spans="1:5" ht="24.75" customHeight="1">
      <c r="A81" s="6" t="s">
        <v>2919</v>
      </c>
      <c r="B81" s="7" t="s">
        <v>3376</v>
      </c>
      <c r="C81" s="8" t="s">
        <v>3371</v>
      </c>
      <c r="D81" s="7" t="s">
        <v>3377</v>
      </c>
      <c r="E81" s="9">
        <v>500000</v>
      </c>
    </row>
    <row r="82" spans="1:5" ht="24.75" customHeight="1">
      <c r="A82" s="6" t="s">
        <v>2921</v>
      </c>
      <c r="B82" s="7" t="s">
        <v>3376</v>
      </c>
      <c r="C82" s="8" t="s">
        <v>3371</v>
      </c>
      <c r="D82" s="7" t="s">
        <v>3377</v>
      </c>
      <c r="E82" s="9">
        <v>500000</v>
      </c>
    </row>
    <row r="83" spans="1:5" ht="24.75" customHeight="1">
      <c r="A83" s="6" t="s">
        <v>2923</v>
      </c>
      <c r="B83" s="7" t="s">
        <v>3471</v>
      </c>
      <c r="C83" s="8" t="s">
        <v>3371</v>
      </c>
      <c r="D83" s="7" t="s">
        <v>3472</v>
      </c>
      <c r="E83" s="9">
        <v>500000</v>
      </c>
    </row>
    <row r="84" spans="1:5" ht="24.75" customHeight="1">
      <c r="A84" s="6" t="s">
        <v>2925</v>
      </c>
      <c r="B84" s="7" t="s">
        <v>3473</v>
      </c>
      <c r="C84" s="8" t="s">
        <v>3371</v>
      </c>
      <c r="D84" s="7" t="s">
        <v>3460</v>
      </c>
      <c r="E84" s="9">
        <v>520000</v>
      </c>
    </row>
    <row r="85" spans="1:5" ht="24.75" customHeight="1">
      <c r="A85" s="6" t="s">
        <v>3474</v>
      </c>
      <c r="B85" s="7" t="s">
        <v>3384</v>
      </c>
      <c r="C85" s="8" t="s">
        <v>3371</v>
      </c>
      <c r="D85" s="7" t="s">
        <v>3475</v>
      </c>
      <c r="E85" s="9">
        <v>531000</v>
      </c>
    </row>
    <row r="86" spans="1:5" ht="24.75" customHeight="1">
      <c r="A86" s="6" t="s">
        <v>3476</v>
      </c>
      <c r="B86" s="7" t="s">
        <v>3461</v>
      </c>
      <c r="C86" s="8" t="s">
        <v>3371</v>
      </c>
      <c r="D86" s="7" t="s">
        <v>3477</v>
      </c>
      <c r="E86" s="9">
        <v>560700</v>
      </c>
    </row>
    <row r="87" spans="1:5" ht="24.75" customHeight="1">
      <c r="A87" s="6" t="s">
        <v>3478</v>
      </c>
      <c r="B87" s="7" t="s">
        <v>3479</v>
      </c>
      <c r="C87" s="8" t="s">
        <v>3371</v>
      </c>
      <c r="D87" s="7" t="s">
        <v>3480</v>
      </c>
      <c r="E87" s="9">
        <v>600000</v>
      </c>
    </row>
    <row r="88" spans="1:5" ht="24.75" customHeight="1">
      <c r="A88" s="6" t="s">
        <v>3481</v>
      </c>
      <c r="B88" s="7" t="s">
        <v>3425</v>
      </c>
      <c r="C88" s="8" t="s">
        <v>3382</v>
      </c>
      <c r="D88" s="7" t="s">
        <v>3482</v>
      </c>
      <c r="E88" s="9">
        <v>600000</v>
      </c>
    </row>
    <row r="89" spans="1:5" ht="24.75" customHeight="1">
      <c r="A89" s="6" t="s">
        <v>3483</v>
      </c>
      <c r="B89" s="7" t="s">
        <v>3374</v>
      </c>
      <c r="C89" s="8" t="s">
        <v>3371</v>
      </c>
      <c r="D89" s="7" t="s">
        <v>3484</v>
      </c>
      <c r="E89" s="9">
        <v>600000</v>
      </c>
    </row>
    <row r="90" spans="1:5" ht="24.75" customHeight="1">
      <c r="A90" s="6" t="s">
        <v>3485</v>
      </c>
      <c r="B90" s="7" t="s">
        <v>3384</v>
      </c>
      <c r="C90" s="8" t="s">
        <v>3371</v>
      </c>
      <c r="D90" s="7" t="s">
        <v>3486</v>
      </c>
      <c r="E90" s="9">
        <v>650000</v>
      </c>
    </row>
    <row r="91" spans="1:5" ht="24.75" customHeight="1">
      <c r="A91" s="6" t="s">
        <v>3487</v>
      </c>
      <c r="B91" s="7" t="s">
        <v>3466</v>
      </c>
      <c r="C91" s="8" t="s">
        <v>3371</v>
      </c>
      <c r="D91" s="7" t="s">
        <v>3488</v>
      </c>
      <c r="E91" s="9">
        <v>750000</v>
      </c>
    </row>
    <row r="92" spans="1:5" ht="24.75" customHeight="1">
      <c r="A92" s="6" t="s">
        <v>3489</v>
      </c>
      <c r="B92" s="7" t="s">
        <v>3399</v>
      </c>
      <c r="C92" s="8" t="s">
        <v>3382</v>
      </c>
      <c r="D92" s="7" t="s">
        <v>3490</v>
      </c>
      <c r="E92" s="9">
        <v>800000</v>
      </c>
    </row>
    <row r="93" spans="1:5" ht="24.75" customHeight="1">
      <c r="A93" s="6" t="s">
        <v>3491</v>
      </c>
      <c r="B93" s="7" t="s">
        <v>3492</v>
      </c>
      <c r="C93" s="8" t="s">
        <v>3382</v>
      </c>
      <c r="D93" s="7" t="s">
        <v>3493</v>
      </c>
      <c r="E93" s="9">
        <v>860000</v>
      </c>
    </row>
    <row r="94" spans="1:5" ht="24.75" customHeight="1">
      <c r="A94" s="6" t="s">
        <v>3494</v>
      </c>
      <c r="B94" s="7" t="s">
        <v>3374</v>
      </c>
      <c r="C94" s="8" t="s">
        <v>3371</v>
      </c>
      <c r="D94" s="7" t="s">
        <v>3375</v>
      </c>
      <c r="E94" s="9">
        <v>1000000</v>
      </c>
    </row>
    <row r="95" spans="1:5" ht="24.75" customHeight="1">
      <c r="A95" s="6" t="s">
        <v>3495</v>
      </c>
      <c r="B95" s="7" t="s">
        <v>3492</v>
      </c>
      <c r="C95" s="8" t="s">
        <v>3371</v>
      </c>
      <c r="D95" s="7" t="s">
        <v>3496</v>
      </c>
      <c r="E95" s="9">
        <v>1000000</v>
      </c>
    </row>
    <row r="96" spans="1:5" ht="24.75" customHeight="1">
      <c r="A96" s="6" t="s">
        <v>3497</v>
      </c>
      <c r="B96" s="7" t="s">
        <v>3374</v>
      </c>
      <c r="C96" s="8" t="s">
        <v>3371</v>
      </c>
      <c r="D96" s="7" t="s">
        <v>3375</v>
      </c>
      <c r="E96" s="9">
        <v>1000000</v>
      </c>
    </row>
    <row r="97" spans="1:5" ht="24.75" customHeight="1">
      <c r="A97" s="6" t="s">
        <v>3498</v>
      </c>
      <c r="B97" s="7" t="s">
        <v>3492</v>
      </c>
      <c r="C97" s="8" t="s">
        <v>3371</v>
      </c>
      <c r="D97" s="7" t="s">
        <v>3499</v>
      </c>
      <c r="E97" s="9">
        <v>1000000</v>
      </c>
    </row>
    <row r="98" spans="1:5" ht="24.75" customHeight="1">
      <c r="A98" s="6" t="s">
        <v>3500</v>
      </c>
      <c r="B98" s="7" t="s">
        <v>3372</v>
      </c>
      <c r="C98" s="8" t="s">
        <v>3371</v>
      </c>
      <c r="D98" s="7" t="s">
        <v>3373</v>
      </c>
      <c r="E98" s="9">
        <v>1038900</v>
      </c>
    </row>
    <row r="99" spans="1:5" ht="24.75" customHeight="1">
      <c r="A99" s="6" t="s">
        <v>3501</v>
      </c>
      <c r="B99" s="7" t="s">
        <v>3502</v>
      </c>
      <c r="C99" s="8" t="s">
        <v>3371</v>
      </c>
      <c r="D99" s="7" t="s">
        <v>3438</v>
      </c>
      <c r="E99" s="9">
        <v>1400000</v>
      </c>
    </row>
    <row r="100" spans="1:5" ht="24.75" customHeight="1">
      <c r="A100" s="6" t="s">
        <v>3503</v>
      </c>
      <c r="B100" s="7" t="s">
        <v>3492</v>
      </c>
      <c r="C100" s="8" t="s">
        <v>3382</v>
      </c>
      <c r="D100" s="7" t="s">
        <v>3493</v>
      </c>
      <c r="E100" s="9">
        <v>1450000</v>
      </c>
    </row>
    <row r="101" spans="1:5" ht="24.75" customHeight="1">
      <c r="A101" s="6" t="s">
        <v>3504</v>
      </c>
      <c r="B101" s="7" t="s">
        <v>3419</v>
      </c>
      <c r="C101" s="8" t="s">
        <v>3371</v>
      </c>
      <c r="D101" s="7" t="s">
        <v>3505</v>
      </c>
      <c r="E101" s="9">
        <v>1603770</v>
      </c>
    </row>
    <row r="102" spans="1:5" ht="24.75" customHeight="1">
      <c r="A102" s="6" t="s">
        <v>3506</v>
      </c>
      <c r="B102" s="7" t="s">
        <v>3376</v>
      </c>
      <c r="C102" s="8" t="s">
        <v>3371</v>
      </c>
      <c r="D102" s="7" t="s">
        <v>3507</v>
      </c>
      <c r="E102" s="9">
        <v>1640000</v>
      </c>
    </row>
    <row r="103" spans="1:5" ht="24.75" customHeight="1">
      <c r="A103" s="6" t="s">
        <v>3508</v>
      </c>
      <c r="B103" s="7" t="s">
        <v>3466</v>
      </c>
      <c r="C103" s="8" t="s">
        <v>3371</v>
      </c>
      <c r="D103" s="7" t="s">
        <v>3472</v>
      </c>
      <c r="E103" s="9">
        <v>1990000</v>
      </c>
    </row>
    <row r="104" spans="1:5" ht="24.75" customHeight="1">
      <c r="A104" s="6" t="s">
        <v>3509</v>
      </c>
      <c r="B104" s="7" t="s">
        <v>3370</v>
      </c>
      <c r="C104" s="8" t="s">
        <v>3371</v>
      </c>
      <c r="D104" s="7" t="s">
        <v>2915</v>
      </c>
      <c r="E104" s="9">
        <v>2310000</v>
      </c>
    </row>
    <row r="105" spans="1:5" ht="24.75" customHeight="1">
      <c r="A105" s="6" t="s">
        <v>3510</v>
      </c>
      <c r="B105" s="7" t="s">
        <v>3370</v>
      </c>
      <c r="C105" s="8" t="s">
        <v>3371</v>
      </c>
      <c r="D105" s="7" t="s">
        <v>2915</v>
      </c>
      <c r="E105" s="9">
        <v>2310000</v>
      </c>
    </row>
    <row r="106" spans="1:5" ht="24.75" customHeight="1">
      <c r="A106" s="6" t="s">
        <v>3511</v>
      </c>
      <c r="B106" s="7" t="s">
        <v>3479</v>
      </c>
      <c r="C106" s="8" t="s">
        <v>3371</v>
      </c>
      <c r="D106" s="7" t="s">
        <v>3512</v>
      </c>
      <c r="E106" s="9">
        <v>2530000</v>
      </c>
    </row>
    <row r="107" spans="1:5" ht="24.75" customHeight="1">
      <c r="A107" s="6" t="s">
        <v>3513</v>
      </c>
      <c r="B107" s="7" t="s">
        <v>3492</v>
      </c>
      <c r="C107" s="8" t="s">
        <v>3382</v>
      </c>
      <c r="D107" s="7" t="s">
        <v>3514</v>
      </c>
      <c r="E107" s="9">
        <v>3810000</v>
      </c>
    </row>
    <row r="108" spans="1:5" ht="24.75" customHeight="1">
      <c r="A108" s="6" t="s">
        <v>3515</v>
      </c>
      <c r="B108" s="7" t="s">
        <v>3376</v>
      </c>
      <c r="C108" s="8" t="s">
        <v>3371</v>
      </c>
      <c r="D108" s="7" t="s">
        <v>3516</v>
      </c>
      <c r="E108" s="9">
        <v>4000000</v>
      </c>
    </row>
    <row r="109" spans="1:5" ht="24.75" customHeight="1">
      <c r="A109" s="6" t="s">
        <v>3517</v>
      </c>
      <c r="B109" s="7" t="s">
        <v>3376</v>
      </c>
      <c r="C109" s="8" t="s">
        <v>3371</v>
      </c>
      <c r="D109" s="7" t="s">
        <v>3518</v>
      </c>
      <c r="E109" s="9">
        <v>7000000</v>
      </c>
    </row>
    <row r="110" spans="1:5" ht="24.75" customHeight="1">
      <c r="A110" s="6" t="s">
        <v>3519</v>
      </c>
      <c r="B110" s="7" t="s">
        <v>3492</v>
      </c>
      <c r="C110" s="8" t="s">
        <v>3371</v>
      </c>
      <c r="D110" s="7" t="s">
        <v>3520</v>
      </c>
      <c r="E110" s="9">
        <v>36320000</v>
      </c>
    </row>
    <row r="111" spans="1:5" ht="24.75" customHeight="1">
      <c r="A111" s="6" t="s">
        <v>3521</v>
      </c>
      <c r="B111" s="7" t="s">
        <v>3522</v>
      </c>
      <c r="C111" s="8" t="s">
        <v>3371</v>
      </c>
      <c r="D111" s="7" t="s">
        <v>3523</v>
      </c>
      <c r="E111" s="9">
        <v>60570000</v>
      </c>
    </row>
  </sheetData>
  <sheetProtection/>
  <autoFilter ref="A4:E111"/>
  <mergeCells count="2">
    <mergeCell ref="A1:B1"/>
    <mergeCell ref="A2:E2"/>
  </mergeCells>
  <printOptions horizontalCentered="1" verticalCentered="1"/>
  <pageMargins left="0.7513888888888889" right="0.5548611111111111" top="0.60625" bottom="0.40902777777777777" header="0.5" footer="0.5"/>
  <pageSetup horizontalDpi="600" verticalDpi="600" orientation="portrait" paperSize="9" scale="75"/>
</worksheet>
</file>

<file path=xl/worksheets/sheet3.xml><?xml version="1.0" encoding="utf-8"?>
<worksheet xmlns="http://schemas.openxmlformats.org/spreadsheetml/2006/main" xmlns:r="http://schemas.openxmlformats.org/officeDocument/2006/relationships">
  <dimension ref="A1:H35"/>
  <sheetViews>
    <sheetView workbookViewId="0" topLeftCell="A1">
      <selection activeCell="A1" sqref="A1"/>
    </sheetView>
  </sheetViews>
  <sheetFormatPr defaultColWidth="9.00390625" defaultRowHeight="14.25"/>
  <cols>
    <col min="1" max="1" width="28.375" style="0" customWidth="1"/>
    <col min="2" max="2" width="9.625" style="0" customWidth="1"/>
    <col min="3" max="4" width="9.25390625" style="0" customWidth="1"/>
    <col min="5" max="5" width="8.375" style="0" customWidth="1"/>
    <col min="6" max="6" width="9.375" style="0" customWidth="1"/>
    <col min="7" max="7" width="13.25390625" style="0" customWidth="1"/>
    <col min="8" max="8" width="12.875" style="0" customWidth="1"/>
  </cols>
  <sheetData>
    <row r="1" spans="1:6" ht="14.25">
      <c r="A1" s="363" t="s">
        <v>54</v>
      </c>
      <c r="B1" s="363"/>
      <c r="C1" s="364"/>
      <c r="D1" s="364"/>
      <c r="E1" s="365"/>
      <c r="F1" s="365"/>
    </row>
    <row r="2" spans="1:8" ht="22.5">
      <c r="A2" s="366" t="s">
        <v>3</v>
      </c>
      <c r="B2" s="366"/>
      <c r="C2" s="366"/>
      <c r="D2" s="366"/>
      <c r="E2" s="366"/>
      <c r="F2" s="366"/>
      <c r="G2" s="366"/>
      <c r="H2" s="366"/>
    </row>
    <row r="3" spans="1:6" ht="21.75" customHeight="1">
      <c r="A3" s="367"/>
      <c r="B3" s="367"/>
      <c r="C3" s="367"/>
      <c r="D3" s="367"/>
      <c r="E3" s="368"/>
      <c r="F3" s="365" t="s">
        <v>55</v>
      </c>
    </row>
    <row r="4" spans="1:8" ht="25.5" customHeight="1">
      <c r="A4" s="119" t="s">
        <v>56</v>
      </c>
      <c r="B4" s="119" t="s">
        <v>57</v>
      </c>
      <c r="C4" s="119" t="s">
        <v>58</v>
      </c>
      <c r="D4" s="119" t="s">
        <v>59</v>
      </c>
      <c r="E4" s="119" t="s">
        <v>60</v>
      </c>
      <c r="F4" s="120" t="s">
        <v>61</v>
      </c>
      <c r="G4" s="120" t="s">
        <v>62</v>
      </c>
      <c r="H4" s="120" t="s">
        <v>63</v>
      </c>
    </row>
    <row r="5" spans="1:8" ht="25.5" customHeight="1">
      <c r="A5" s="369" t="s">
        <v>64</v>
      </c>
      <c r="B5" s="370">
        <f>SUM(B6:B25)</f>
        <v>13983</v>
      </c>
      <c r="C5" s="370">
        <f>SUM(C6:C25)</f>
        <v>14031</v>
      </c>
      <c r="D5" s="370">
        <f>SUM(D6:D25)</f>
        <v>14031</v>
      </c>
      <c r="E5" s="370">
        <f>SUM(E6:E25)</f>
        <v>13662</v>
      </c>
      <c r="F5" s="74">
        <f aca="true" t="shared" si="0" ref="F5:F35">E5/C5*100</f>
        <v>97.37010904425915</v>
      </c>
      <c r="G5" s="189">
        <f>E5/B5*100</f>
        <v>97.70435528856468</v>
      </c>
      <c r="H5" s="220">
        <f>E5/D5*100</f>
        <v>97.37010904425915</v>
      </c>
    </row>
    <row r="6" spans="1:8" ht="25.5" customHeight="1">
      <c r="A6" s="371" t="s">
        <v>65</v>
      </c>
      <c r="B6" s="372">
        <v>8049</v>
      </c>
      <c r="C6" s="200">
        <v>8200</v>
      </c>
      <c r="D6" s="200">
        <v>8700</v>
      </c>
      <c r="E6" s="372">
        <v>8164</v>
      </c>
      <c r="F6" s="74">
        <f t="shared" si="0"/>
        <v>99.5609756097561</v>
      </c>
      <c r="G6" s="189">
        <f aca="true" t="shared" si="1" ref="G6:G35">E6/B6*100</f>
        <v>101.42874891290843</v>
      </c>
      <c r="H6" s="220">
        <f aca="true" t="shared" si="2" ref="H6:H35">E6/D6*100</f>
        <v>93.83908045977012</v>
      </c>
    </row>
    <row r="7" spans="1:8" ht="25.5" customHeight="1">
      <c r="A7" s="371" t="s">
        <v>66</v>
      </c>
      <c r="B7" s="372"/>
      <c r="C7" s="200"/>
      <c r="D7" s="200"/>
      <c r="E7" s="372"/>
      <c r="F7" s="74" t="e">
        <f t="shared" si="0"/>
        <v>#DIV/0!</v>
      </c>
      <c r="G7" s="189" t="e">
        <f t="shared" si="1"/>
        <v>#DIV/0!</v>
      </c>
      <c r="H7" s="220" t="e">
        <f t="shared" si="2"/>
        <v>#DIV/0!</v>
      </c>
    </row>
    <row r="8" spans="1:8" ht="25.5" customHeight="1">
      <c r="A8" s="371" t="s">
        <v>67</v>
      </c>
      <c r="B8" s="372">
        <v>529</v>
      </c>
      <c r="C8" s="200">
        <v>550</v>
      </c>
      <c r="D8" s="200">
        <v>750</v>
      </c>
      <c r="E8" s="372">
        <v>744</v>
      </c>
      <c r="F8" s="74">
        <f t="shared" si="0"/>
        <v>135.27272727272728</v>
      </c>
      <c r="G8" s="189">
        <f t="shared" si="1"/>
        <v>140.64272211720228</v>
      </c>
      <c r="H8" s="220">
        <f t="shared" si="2"/>
        <v>99.2</v>
      </c>
    </row>
    <row r="9" spans="1:8" ht="25.5" customHeight="1">
      <c r="A9" s="371" t="s">
        <v>68</v>
      </c>
      <c r="B9" s="372"/>
      <c r="C9" s="200"/>
      <c r="D9" s="200"/>
      <c r="E9" s="372"/>
      <c r="F9" s="74" t="e">
        <f t="shared" si="0"/>
        <v>#DIV/0!</v>
      </c>
      <c r="G9" s="189" t="e">
        <f t="shared" si="1"/>
        <v>#DIV/0!</v>
      </c>
      <c r="H9" s="220" t="e">
        <f t="shared" si="2"/>
        <v>#DIV/0!</v>
      </c>
    </row>
    <row r="10" spans="1:8" ht="25.5" customHeight="1">
      <c r="A10" s="371" t="s">
        <v>69</v>
      </c>
      <c r="B10" s="372">
        <v>176</v>
      </c>
      <c r="C10" s="372">
        <v>190</v>
      </c>
      <c r="D10" s="372">
        <v>580</v>
      </c>
      <c r="E10" s="372">
        <v>557</v>
      </c>
      <c r="F10" s="74">
        <f t="shared" si="0"/>
        <v>293.1578947368421</v>
      </c>
      <c r="G10" s="189">
        <f t="shared" si="1"/>
        <v>316.4772727272727</v>
      </c>
      <c r="H10" s="220">
        <f t="shared" si="2"/>
        <v>96.03448275862068</v>
      </c>
    </row>
    <row r="11" spans="1:8" ht="25.5" customHeight="1">
      <c r="A11" s="371" t="s">
        <v>70</v>
      </c>
      <c r="B11" s="372">
        <v>1658</v>
      </c>
      <c r="C11" s="200">
        <v>1730</v>
      </c>
      <c r="D11" s="200">
        <v>1730</v>
      </c>
      <c r="E11" s="372">
        <v>1735</v>
      </c>
      <c r="F11" s="74">
        <f t="shared" si="0"/>
        <v>100.28901734104045</v>
      </c>
      <c r="G11" s="189">
        <f t="shared" si="1"/>
        <v>104.6441495778046</v>
      </c>
      <c r="H11" s="220">
        <f t="shared" si="2"/>
        <v>100.28901734104045</v>
      </c>
    </row>
    <row r="12" spans="1:8" ht="25.5" customHeight="1">
      <c r="A12" s="371" t="s">
        <v>71</v>
      </c>
      <c r="B12" s="372">
        <v>1114</v>
      </c>
      <c r="C12" s="200">
        <v>1160</v>
      </c>
      <c r="D12" s="200">
        <v>1200</v>
      </c>
      <c r="E12" s="372">
        <v>1357</v>
      </c>
      <c r="F12" s="74">
        <f t="shared" si="0"/>
        <v>116.98275862068965</v>
      </c>
      <c r="G12" s="189">
        <f t="shared" si="1"/>
        <v>121.8132854578097</v>
      </c>
      <c r="H12" s="220">
        <f t="shared" si="2"/>
        <v>113.08333333333334</v>
      </c>
    </row>
    <row r="13" spans="1:8" ht="25.5" customHeight="1">
      <c r="A13" s="371" t="s">
        <v>72</v>
      </c>
      <c r="B13" s="372">
        <v>217</v>
      </c>
      <c r="C13" s="200">
        <v>250</v>
      </c>
      <c r="D13" s="200">
        <v>250</v>
      </c>
      <c r="E13" s="372">
        <v>320</v>
      </c>
      <c r="F13" s="74">
        <f t="shared" si="0"/>
        <v>128</v>
      </c>
      <c r="G13" s="189">
        <f t="shared" si="1"/>
        <v>147.46543778801845</v>
      </c>
      <c r="H13" s="220">
        <f t="shared" si="2"/>
        <v>128</v>
      </c>
    </row>
    <row r="14" spans="1:8" ht="25.5" customHeight="1">
      <c r="A14" s="371" t="s">
        <v>73</v>
      </c>
      <c r="B14" s="372">
        <v>175</v>
      </c>
      <c r="C14" s="200">
        <v>185</v>
      </c>
      <c r="D14" s="200">
        <v>185</v>
      </c>
      <c r="E14" s="372">
        <v>301</v>
      </c>
      <c r="F14" s="74">
        <f t="shared" si="0"/>
        <v>162.7027027027027</v>
      </c>
      <c r="G14" s="189">
        <f t="shared" si="1"/>
        <v>172</v>
      </c>
      <c r="H14" s="220">
        <f t="shared" si="2"/>
        <v>162.7027027027027</v>
      </c>
    </row>
    <row r="15" spans="1:8" ht="25.5" customHeight="1">
      <c r="A15" s="371" t="s">
        <v>74</v>
      </c>
      <c r="B15" s="372">
        <v>238</v>
      </c>
      <c r="C15" s="200">
        <v>250</v>
      </c>
      <c r="D15" s="200">
        <v>150</v>
      </c>
      <c r="E15" s="372">
        <v>212</v>
      </c>
      <c r="F15" s="74">
        <f t="shared" si="0"/>
        <v>84.8</v>
      </c>
      <c r="G15" s="189">
        <f t="shared" si="1"/>
        <v>89.07563025210085</v>
      </c>
      <c r="H15" s="220">
        <f t="shared" si="2"/>
        <v>141.33333333333334</v>
      </c>
    </row>
    <row r="16" spans="1:8" ht="25.5" customHeight="1">
      <c r="A16" s="371" t="s">
        <v>75</v>
      </c>
      <c r="B16" s="372">
        <v>5</v>
      </c>
      <c r="C16" s="200">
        <v>6</v>
      </c>
      <c r="D16" s="200">
        <v>8</v>
      </c>
      <c r="E16" s="372">
        <v>31</v>
      </c>
      <c r="F16" s="74">
        <f t="shared" si="0"/>
        <v>516.6666666666667</v>
      </c>
      <c r="G16" s="189">
        <f t="shared" si="1"/>
        <v>620</v>
      </c>
      <c r="H16" s="220">
        <f t="shared" si="2"/>
        <v>387.5</v>
      </c>
    </row>
    <row r="17" spans="1:8" ht="25.5" customHeight="1">
      <c r="A17" s="371" t="s">
        <v>76</v>
      </c>
      <c r="B17" s="372">
        <v>48</v>
      </c>
      <c r="C17" s="200">
        <v>50</v>
      </c>
      <c r="D17" s="200">
        <v>50</v>
      </c>
      <c r="E17" s="372">
        <v>52</v>
      </c>
      <c r="F17" s="74">
        <f t="shared" si="0"/>
        <v>104</v>
      </c>
      <c r="G17" s="189">
        <f t="shared" si="1"/>
        <v>108.33333333333333</v>
      </c>
      <c r="H17" s="220">
        <f t="shared" si="2"/>
        <v>104</v>
      </c>
    </row>
    <row r="18" spans="1:8" ht="25.5" customHeight="1">
      <c r="A18" s="371" t="s">
        <v>77</v>
      </c>
      <c r="B18" s="372"/>
      <c r="C18" s="200"/>
      <c r="D18" s="200"/>
      <c r="E18" s="372"/>
      <c r="F18" s="74" t="e">
        <f t="shared" si="0"/>
        <v>#DIV/0!</v>
      </c>
      <c r="G18" s="189" t="e">
        <f t="shared" si="1"/>
        <v>#DIV/0!</v>
      </c>
      <c r="H18" s="220" t="e">
        <f t="shared" si="2"/>
        <v>#DIV/0!</v>
      </c>
    </row>
    <row r="19" spans="1:8" ht="25.5" customHeight="1">
      <c r="A19" s="371" t="s">
        <v>78</v>
      </c>
      <c r="B19" s="372"/>
      <c r="C19" s="200"/>
      <c r="D19" s="200"/>
      <c r="E19" s="372"/>
      <c r="F19" s="74" t="e">
        <f t="shared" si="0"/>
        <v>#DIV/0!</v>
      </c>
      <c r="G19" s="189" t="e">
        <f t="shared" si="1"/>
        <v>#DIV/0!</v>
      </c>
      <c r="H19" s="220" t="e">
        <f t="shared" si="2"/>
        <v>#DIV/0!</v>
      </c>
    </row>
    <row r="20" spans="1:8" ht="25.5" customHeight="1">
      <c r="A20" s="371" t="s">
        <v>79</v>
      </c>
      <c r="B20" s="372"/>
      <c r="C20" s="200"/>
      <c r="D20" s="200"/>
      <c r="E20" s="372"/>
      <c r="F20" s="74" t="e">
        <f t="shared" si="0"/>
        <v>#DIV/0!</v>
      </c>
      <c r="G20" s="189" t="e">
        <f t="shared" si="1"/>
        <v>#DIV/0!</v>
      </c>
      <c r="H20" s="220" t="e">
        <f t="shared" si="2"/>
        <v>#DIV/0!</v>
      </c>
    </row>
    <row r="21" spans="1:8" ht="25.5" customHeight="1">
      <c r="A21" s="371" t="s">
        <v>80</v>
      </c>
      <c r="B21" s="372">
        <v>1477</v>
      </c>
      <c r="C21" s="200">
        <v>1150</v>
      </c>
      <c r="D21" s="200">
        <v>298</v>
      </c>
      <c r="E21" s="372">
        <v>64</v>
      </c>
      <c r="F21" s="74">
        <f t="shared" si="0"/>
        <v>5.565217391304348</v>
      </c>
      <c r="G21" s="189">
        <f t="shared" si="1"/>
        <v>4.333107650643195</v>
      </c>
      <c r="H21" s="220">
        <f t="shared" si="2"/>
        <v>21.476510067114095</v>
      </c>
    </row>
    <row r="22" spans="1:8" ht="25.5" customHeight="1">
      <c r="A22" s="371" t="s">
        <v>81</v>
      </c>
      <c r="B22" s="372">
        <v>218</v>
      </c>
      <c r="C22" s="200">
        <v>230</v>
      </c>
      <c r="D22" s="200">
        <v>50</v>
      </c>
      <c r="E22" s="372">
        <v>53</v>
      </c>
      <c r="F22" s="74">
        <f t="shared" si="0"/>
        <v>23.043478260869566</v>
      </c>
      <c r="G22" s="189">
        <f t="shared" si="1"/>
        <v>24.31192660550459</v>
      </c>
      <c r="H22" s="220">
        <f t="shared" si="2"/>
        <v>106</v>
      </c>
    </row>
    <row r="23" spans="1:8" ht="25.5" customHeight="1">
      <c r="A23" s="371" t="s">
        <v>82</v>
      </c>
      <c r="B23" s="372"/>
      <c r="C23" s="200"/>
      <c r="D23" s="200"/>
      <c r="E23" s="372"/>
      <c r="F23" s="74" t="e">
        <f t="shared" si="0"/>
        <v>#DIV/0!</v>
      </c>
      <c r="G23" s="189" t="e">
        <f t="shared" si="1"/>
        <v>#DIV/0!</v>
      </c>
      <c r="H23" s="220" t="e">
        <f t="shared" si="2"/>
        <v>#DIV/0!</v>
      </c>
    </row>
    <row r="24" spans="1:8" ht="25.5" customHeight="1">
      <c r="A24" s="371" t="s">
        <v>83</v>
      </c>
      <c r="B24" s="372">
        <v>79</v>
      </c>
      <c r="C24" s="372">
        <v>80</v>
      </c>
      <c r="D24" s="372">
        <v>80</v>
      </c>
      <c r="E24" s="373">
        <v>72</v>
      </c>
      <c r="F24" s="74">
        <f t="shared" si="0"/>
        <v>90</v>
      </c>
      <c r="G24" s="189">
        <f t="shared" si="1"/>
        <v>91.13924050632912</v>
      </c>
      <c r="H24" s="220">
        <f t="shared" si="2"/>
        <v>90</v>
      </c>
    </row>
    <row r="25" spans="1:8" ht="25.5" customHeight="1">
      <c r="A25" s="371" t="s">
        <v>84</v>
      </c>
      <c r="B25" s="372"/>
      <c r="C25" s="372"/>
      <c r="D25" s="372"/>
      <c r="E25" s="373"/>
      <c r="F25" s="74" t="e">
        <f t="shared" si="0"/>
        <v>#DIV/0!</v>
      </c>
      <c r="G25" s="189" t="e">
        <f t="shared" si="1"/>
        <v>#DIV/0!</v>
      </c>
      <c r="H25" s="220" t="e">
        <f t="shared" si="2"/>
        <v>#DIV/0!</v>
      </c>
    </row>
    <row r="26" spans="1:8" ht="25.5" customHeight="1">
      <c r="A26" s="369" t="s">
        <v>85</v>
      </c>
      <c r="B26" s="370">
        <f>SUM(B27:B34)</f>
        <v>10671</v>
      </c>
      <c r="C26" s="370">
        <f>SUM(C27:C34)</f>
        <v>11856</v>
      </c>
      <c r="D26" s="370">
        <f>SUM(D27:D34)</f>
        <v>11856</v>
      </c>
      <c r="E26" s="370">
        <f>SUM(E27:E34)</f>
        <v>12263</v>
      </c>
      <c r="F26" s="74">
        <f t="shared" si="0"/>
        <v>103.43286099865048</v>
      </c>
      <c r="G26" s="189">
        <f t="shared" si="1"/>
        <v>114.91893918095775</v>
      </c>
      <c r="H26" s="220">
        <f t="shared" si="2"/>
        <v>103.43286099865048</v>
      </c>
    </row>
    <row r="27" spans="1:8" ht="25.5" customHeight="1">
      <c r="A27" s="371" t="s">
        <v>86</v>
      </c>
      <c r="B27" s="374">
        <v>952</v>
      </c>
      <c r="C27" s="200">
        <v>900</v>
      </c>
      <c r="D27" s="200">
        <v>950</v>
      </c>
      <c r="E27" s="373">
        <v>978</v>
      </c>
      <c r="F27" s="74">
        <f t="shared" si="0"/>
        <v>108.66666666666667</v>
      </c>
      <c r="G27" s="189">
        <f t="shared" si="1"/>
        <v>102.73109243697478</v>
      </c>
      <c r="H27" s="220">
        <f t="shared" si="2"/>
        <v>102.94736842105263</v>
      </c>
    </row>
    <row r="28" spans="1:8" ht="25.5" customHeight="1">
      <c r="A28" s="371" t="s">
        <v>87</v>
      </c>
      <c r="B28" s="374">
        <v>476</v>
      </c>
      <c r="C28" s="200">
        <v>500</v>
      </c>
      <c r="D28" s="200">
        <v>400</v>
      </c>
      <c r="E28" s="373">
        <v>449</v>
      </c>
      <c r="F28" s="74">
        <f t="shared" si="0"/>
        <v>89.8</v>
      </c>
      <c r="G28" s="189">
        <f t="shared" si="1"/>
        <v>94.32773109243698</v>
      </c>
      <c r="H28" s="220">
        <f t="shared" si="2"/>
        <v>112.25</v>
      </c>
    </row>
    <row r="29" spans="1:8" ht="25.5" customHeight="1">
      <c r="A29" s="371" t="s">
        <v>88</v>
      </c>
      <c r="B29" s="374">
        <v>273</v>
      </c>
      <c r="C29" s="200">
        <v>280</v>
      </c>
      <c r="D29" s="200">
        <v>250</v>
      </c>
      <c r="E29" s="373">
        <v>221</v>
      </c>
      <c r="F29" s="74">
        <f t="shared" si="0"/>
        <v>78.92857142857143</v>
      </c>
      <c r="G29" s="189">
        <f t="shared" si="1"/>
        <v>80.95238095238095</v>
      </c>
      <c r="H29" s="220">
        <f t="shared" si="2"/>
        <v>88.4</v>
      </c>
    </row>
    <row r="30" spans="1:8" ht="25.5" customHeight="1">
      <c r="A30" s="371" t="s">
        <v>89</v>
      </c>
      <c r="B30" s="374"/>
      <c r="C30" s="372"/>
      <c r="D30" s="372"/>
      <c r="E30" s="373"/>
      <c r="F30" s="74" t="e">
        <f t="shared" si="0"/>
        <v>#DIV/0!</v>
      </c>
      <c r="G30" s="189" t="e">
        <f t="shared" si="1"/>
        <v>#DIV/0!</v>
      </c>
      <c r="H30" s="220" t="e">
        <f t="shared" si="2"/>
        <v>#DIV/0!</v>
      </c>
    </row>
    <row r="31" spans="1:8" ht="25.5" customHeight="1">
      <c r="A31" s="375" t="s">
        <v>90</v>
      </c>
      <c r="B31" s="374">
        <v>7593</v>
      </c>
      <c r="C31" s="200">
        <v>8976</v>
      </c>
      <c r="D31" s="200">
        <v>9438</v>
      </c>
      <c r="E31" s="373">
        <v>9763</v>
      </c>
      <c r="F31" s="74">
        <f t="shared" si="0"/>
        <v>108.76782531194296</v>
      </c>
      <c r="G31" s="189">
        <f t="shared" si="1"/>
        <v>128.57895430001315</v>
      </c>
      <c r="H31" s="220">
        <f t="shared" si="2"/>
        <v>103.4435261707989</v>
      </c>
    </row>
    <row r="32" spans="1:8" ht="25.5" customHeight="1">
      <c r="A32" s="375" t="s">
        <v>91</v>
      </c>
      <c r="B32" s="374">
        <v>1377</v>
      </c>
      <c r="C32" s="200">
        <v>1200</v>
      </c>
      <c r="D32" s="200">
        <v>746</v>
      </c>
      <c r="E32" s="373">
        <v>780</v>
      </c>
      <c r="F32" s="74">
        <f t="shared" si="0"/>
        <v>65</v>
      </c>
      <c r="G32" s="189">
        <f t="shared" si="1"/>
        <v>56.644880174291934</v>
      </c>
      <c r="H32" s="220">
        <f t="shared" si="2"/>
        <v>104.55764075067025</v>
      </c>
    </row>
    <row r="33" spans="1:8" ht="25.5" customHeight="1">
      <c r="A33" s="376" t="s">
        <v>92</v>
      </c>
      <c r="B33" s="377"/>
      <c r="C33" s="200"/>
      <c r="D33" s="200"/>
      <c r="E33" s="373"/>
      <c r="F33" s="74" t="e">
        <f t="shared" si="0"/>
        <v>#DIV/0!</v>
      </c>
      <c r="G33" s="189" t="e">
        <f t="shared" si="1"/>
        <v>#DIV/0!</v>
      </c>
      <c r="H33" s="220" t="e">
        <f t="shared" si="2"/>
        <v>#DIV/0!</v>
      </c>
    </row>
    <row r="34" spans="1:8" ht="25.5" customHeight="1">
      <c r="A34" s="371" t="s">
        <v>93</v>
      </c>
      <c r="B34" s="374"/>
      <c r="C34" s="372"/>
      <c r="D34" s="372">
        <v>72</v>
      </c>
      <c r="E34" s="373">
        <v>72</v>
      </c>
      <c r="F34" s="74" t="e">
        <f t="shared" si="0"/>
        <v>#DIV/0!</v>
      </c>
      <c r="G34" s="189" t="e">
        <f t="shared" si="1"/>
        <v>#DIV/0!</v>
      </c>
      <c r="H34" s="220">
        <f t="shared" si="2"/>
        <v>100</v>
      </c>
    </row>
    <row r="35" spans="1:8" ht="25.5" customHeight="1">
      <c r="A35" s="378" t="s">
        <v>94</v>
      </c>
      <c r="B35" s="370">
        <f>SUM(B5,B26)</f>
        <v>24654</v>
      </c>
      <c r="C35" s="370">
        <f>SUM(C5,C26)</f>
        <v>25887</v>
      </c>
      <c r="D35" s="370">
        <f>SUM(D5,D26)</f>
        <v>25887</v>
      </c>
      <c r="E35" s="370">
        <f>SUM(E5,E26)</f>
        <v>25925</v>
      </c>
      <c r="F35" s="74">
        <f t="shared" si="0"/>
        <v>100.14679182601304</v>
      </c>
      <c r="G35" s="189">
        <f t="shared" si="1"/>
        <v>105.1553500446175</v>
      </c>
      <c r="H35" s="220">
        <f t="shared" si="2"/>
        <v>100.14679182601304</v>
      </c>
    </row>
  </sheetData>
  <sheetProtection/>
  <mergeCells count="1">
    <mergeCell ref="A2:H2"/>
  </mergeCells>
  <printOptions horizontalCentered="1" verticalCentered="1"/>
  <pageMargins left="0.9448818897637796" right="0.5511811023622047" top="0.5905511811023623" bottom="0.5905511811023623" header="0.5118110236220472" footer="0.5118110236220472"/>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1:I1330"/>
  <sheetViews>
    <sheetView workbookViewId="0" topLeftCell="A1">
      <pane xSplit="1" ySplit="7" topLeftCell="B8" activePane="bottomRight" state="frozen"/>
      <selection pane="bottomRight" activeCell="A1" sqref="A1"/>
    </sheetView>
  </sheetViews>
  <sheetFormatPr defaultColWidth="9.00390625" defaultRowHeight="14.25"/>
  <cols>
    <col min="2" max="2" width="35.875" style="0" customWidth="1"/>
    <col min="3" max="3" width="10.625" style="338" customWidth="1"/>
    <col min="4" max="4" width="11.25390625" style="338" customWidth="1"/>
    <col min="5" max="6" width="10.75390625" style="339" customWidth="1"/>
    <col min="7" max="7" width="10.75390625" style="338" customWidth="1"/>
    <col min="8" max="8" width="10.50390625" style="338" customWidth="1"/>
    <col min="9" max="9" width="9.875" style="338" customWidth="1"/>
  </cols>
  <sheetData>
    <row r="1" spans="1:7" ht="25.5">
      <c r="A1" s="340" t="s">
        <v>95</v>
      </c>
      <c r="B1" s="341"/>
      <c r="C1" s="342"/>
      <c r="D1" s="342"/>
      <c r="E1" s="343"/>
      <c r="F1" s="343"/>
      <c r="G1" s="342"/>
    </row>
    <row r="2" spans="1:9" ht="25.5">
      <c r="A2" s="344" t="s">
        <v>96</v>
      </c>
      <c r="B2" s="344"/>
      <c r="C2" s="344"/>
      <c r="D2" s="344"/>
      <c r="E2" s="344"/>
      <c r="F2" s="344"/>
      <c r="G2" s="344"/>
      <c r="H2" s="344"/>
      <c r="I2" s="344"/>
    </row>
    <row r="3" spans="1:7" ht="25.5">
      <c r="A3" s="345"/>
      <c r="B3" s="345"/>
      <c r="C3" s="346"/>
      <c r="D3" s="346"/>
      <c r="E3" s="347"/>
      <c r="F3" s="347"/>
      <c r="G3" s="348" t="s">
        <v>55</v>
      </c>
    </row>
    <row r="4" spans="1:9" ht="24">
      <c r="A4" s="206" t="s">
        <v>97</v>
      </c>
      <c r="B4" s="206" t="s">
        <v>98</v>
      </c>
      <c r="C4" s="349" t="s">
        <v>57</v>
      </c>
      <c r="D4" s="349" t="s">
        <v>58</v>
      </c>
      <c r="E4" s="350" t="s">
        <v>59</v>
      </c>
      <c r="F4" s="350" t="s">
        <v>60</v>
      </c>
      <c r="G4" s="351" t="s">
        <v>99</v>
      </c>
      <c r="H4" s="351" t="s">
        <v>100</v>
      </c>
      <c r="I4" s="351" t="s">
        <v>101</v>
      </c>
    </row>
    <row r="5" spans="1:9" ht="14.25">
      <c r="A5" s="303"/>
      <c r="B5" s="352" t="s">
        <v>102</v>
      </c>
      <c r="C5" s="353">
        <f>SUM(C6,C235,C275,C294,C384,C436,C492,C549,C675,C747,C826,C849,C960,C1024,C1088,C1108,C1138,C1148,C1193,C1213,C1257,C1313,C1314,C1319,C1327)</f>
        <v>99353</v>
      </c>
      <c r="D5" s="353">
        <f>SUM(D6,D235,D275,D294,D384,D436,D492,D549,D675,D747,D826,D849,D960,D1024,D1088,D1108,D1138,D1148,D1193,D1213,D1257,D1313,D1314,D1319,D1327)</f>
        <v>60652</v>
      </c>
      <c r="E5" s="353">
        <f>SUM(E6,E235,E275,E294,E384,E436,E492,E549,E675,E747,E826,E849,E960,E1024,E1088,E1108,E1138,E1148,E1193,E1213,E1257,E1313,E1314,E1319,E1327)</f>
        <v>93853</v>
      </c>
      <c r="F5" s="353">
        <f>SUM(F6,F235,F275,F294,F384,F436,F492,F549,F675,F747,F826,F849,F960,F1024,F1088,F1108,F1138,F1148,F1193,F1213,F1257,F1313,F1314,F1319,F1327)</f>
        <v>93095</v>
      </c>
      <c r="G5" s="353">
        <f>F5/D5*100</f>
        <v>153.49040427356064</v>
      </c>
      <c r="H5" s="353">
        <f>F5/C5*100</f>
        <v>93.7012470685334</v>
      </c>
      <c r="I5" s="353">
        <f>F5/E5*100</f>
        <v>99.19235400040489</v>
      </c>
    </row>
    <row r="6" spans="1:9" ht="14.25">
      <c r="A6" s="303" t="s">
        <v>103</v>
      </c>
      <c r="B6" s="352" t="s">
        <v>104</v>
      </c>
      <c r="C6" s="353">
        <f>SUM(C7,C19,C28,C39,C50,C61,C72,C80,C89,C102,C111,C122,C134,C141,C149,C155,C162,C169,C176,C183,C190,C198,C204,C210,C217,C232)</f>
        <v>10919</v>
      </c>
      <c r="D6" s="353">
        <f>SUM(D7,D19,D28,D39,D50,D61,D72,D80,D89,D102,D111,D122,D134,D141,D149,D155,D162,D169,D176,D183,D190,D198,D204,D210,D217,D232)</f>
        <v>8701</v>
      </c>
      <c r="E6" s="353">
        <f>SUM(E7,E19,E28,E39,E50,E61,E72,E80,E89,E102,E111,E122,E134,E141,E149,E155,E162,E169,E176,E183,E190,E198,E204,E210,E217,E232)</f>
        <v>12779</v>
      </c>
      <c r="F6" s="353">
        <f>SUM(F7,F19,F28,F39,F50,F61,F72,F80,F89,F102,F111,F122,F134,F141,F149,F155,F162,F169,F176,F183,F190,F198,F204,F210,F217,F232)</f>
        <v>12770</v>
      </c>
      <c r="G6" s="353">
        <f aca="true" t="shared" si="0" ref="G6:G69">F6/D6*100</f>
        <v>146.76473968509367</v>
      </c>
      <c r="H6" s="353">
        <f aca="true" t="shared" si="1" ref="H6:H69">F6/C6*100</f>
        <v>116.95210184082792</v>
      </c>
      <c r="I6" s="353">
        <f aca="true" t="shared" si="2" ref="I6:I69">F6/E6*100</f>
        <v>99.92957195398701</v>
      </c>
    </row>
    <row r="7" spans="1:9" ht="14.25">
      <c r="A7" s="303" t="s">
        <v>105</v>
      </c>
      <c r="B7" s="352" t="s">
        <v>106</v>
      </c>
      <c r="C7" s="353">
        <f>SUM(C8:C18)</f>
        <v>405</v>
      </c>
      <c r="D7" s="353">
        <f>SUM(D8:D18)</f>
        <v>428</v>
      </c>
      <c r="E7" s="353">
        <f>SUM(E8:E18)</f>
        <v>502</v>
      </c>
      <c r="F7" s="353">
        <f>SUM(F8:F18)</f>
        <v>502</v>
      </c>
      <c r="G7" s="353">
        <f t="shared" si="0"/>
        <v>117.28971962616824</v>
      </c>
      <c r="H7" s="353">
        <f t="shared" si="1"/>
        <v>123.95061728395062</v>
      </c>
      <c r="I7" s="353">
        <f t="shared" si="2"/>
        <v>100</v>
      </c>
    </row>
    <row r="8" spans="1:9" ht="14.25">
      <c r="A8" s="303" t="s">
        <v>107</v>
      </c>
      <c r="B8" s="303" t="s">
        <v>108</v>
      </c>
      <c r="C8" s="354">
        <v>370</v>
      </c>
      <c r="D8" s="354">
        <v>354</v>
      </c>
      <c r="E8" s="354">
        <v>449</v>
      </c>
      <c r="F8" s="354">
        <v>449</v>
      </c>
      <c r="G8" s="353">
        <f t="shared" si="0"/>
        <v>126.8361581920904</v>
      </c>
      <c r="H8" s="353">
        <f t="shared" si="1"/>
        <v>121.35135135135135</v>
      </c>
      <c r="I8" s="353">
        <f t="shared" si="2"/>
        <v>100</v>
      </c>
    </row>
    <row r="9" spans="1:9" ht="14.25">
      <c r="A9" s="303" t="s">
        <v>109</v>
      </c>
      <c r="B9" s="303" t="s">
        <v>110</v>
      </c>
      <c r="C9" s="354">
        <v>2</v>
      </c>
      <c r="D9" s="355"/>
      <c r="E9" s="355"/>
      <c r="F9" s="355"/>
      <c r="G9" s="353" t="e">
        <f t="shared" si="0"/>
        <v>#DIV/0!</v>
      </c>
      <c r="H9" s="353">
        <f t="shared" si="1"/>
        <v>0</v>
      </c>
      <c r="I9" s="353" t="e">
        <f t="shared" si="2"/>
        <v>#DIV/0!</v>
      </c>
    </row>
    <row r="10" spans="1:9" ht="14.25">
      <c r="A10" s="303" t="s">
        <v>111</v>
      </c>
      <c r="B10" s="303" t="s">
        <v>112</v>
      </c>
      <c r="C10" s="354"/>
      <c r="D10" s="354"/>
      <c r="E10" s="354"/>
      <c r="F10" s="354"/>
      <c r="G10" s="353" t="e">
        <f t="shared" si="0"/>
        <v>#DIV/0!</v>
      </c>
      <c r="H10" s="353" t="e">
        <f t="shared" si="1"/>
        <v>#DIV/0!</v>
      </c>
      <c r="I10" s="353" t="e">
        <f t="shared" si="2"/>
        <v>#DIV/0!</v>
      </c>
    </row>
    <row r="11" spans="1:9" ht="14.25">
      <c r="A11" s="303" t="s">
        <v>113</v>
      </c>
      <c r="B11" s="303" t="s">
        <v>114</v>
      </c>
      <c r="C11" s="354">
        <v>17</v>
      </c>
      <c r="D11" s="354">
        <v>44</v>
      </c>
      <c r="E11" s="354">
        <v>41</v>
      </c>
      <c r="F11" s="354">
        <v>41</v>
      </c>
      <c r="G11" s="353">
        <f t="shared" si="0"/>
        <v>93.18181818181817</v>
      </c>
      <c r="H11" s="353">
        <f t="shared" si="1"/>
        <v>241.17647058823528</v>
      </c>
      <c r="I11" s="353">
        <f t="shared" si="2"/>
        <v>100</v>
      </c>
    </row>
    <row r="12" spans="1:9" ht="14.25">
      <c r="A12" s="303" t="s">
        <v>115</v>
      </c>
      <c r="B12" s="303" t="s">
        <v>116</v>
      </c>
      <c r="C12" s="354"/>
      <c r="D12" s="354"/>
      <c r="E12" s="354"/>
      <c r="F12" s="354"/>
      <c r="G12" s="353" t="e">
        <f t="shared" si="0"/>
        <v>#DIV/0!</v>
      </c>
      <c r="H12" s="353" t="e">
        <f t="shared" si="1"/>
        <v>#DIV/0!</v>
      </c>
      <c r="I12" s="353" t="e">
        <f t="shared" si="2"/>
        <v>#DIV/0!</v>
      </c>
    </row>
    <row r="13" spans="1:9" ht="14.25">
      <c r="A13" s="303" t="s">
        <v>117</v>
      </c>
      <c r="B13" s="303" t="s">
        <v>118</v>
      </c>
      <c r="C13" s="354">
        <v>13</v>
      </c>
      <c r="D13" s="354">
        <v>21</v>
      </c>
      <c r="E13" s="354">
        <v>9</v>
      </c>
      <c r="F13" s="354">
        <v>9</v>
      </c>
      <c r="G13" s="353">
        <f t="shared" si="0"/>
        <v>42.857142857142854</v>
      </c>
      <c r="H13" s="353">
        <f t="shared" si="1"/>
        <v>69.23076923076923</v>
      </c>
      <c r="I13" s="353">
        <f t="shared" si="2"/>
        <v>100</v>
      </c>
    </row>
    <row r="14" spans="1:9" ht="14.25">
      <c r="A14" s="303" t="s">
        <v>119</v>
      </c>
      <c r="B14" s="303" t="s">
        <v>120</v>
      </c>
      <c r="C14" s="354"/>
      <c r="D14" s="354"/>
      <c r="E14" s="354"/>
      <c r="F14" s="354"/>
      <c r="G14" s="353" t="e">
        <f t="shared" si="0"/>
        <v>#DIV/0!</v>
      </c>
      <c r="H14" s="353" t="e">
        <f t="shared" si="1"/>
        <v>#DIV/0!</v>
      </c>
      <c r="I14" s="353" t="e">
        <f t="shared" si="2"/>
        <v>#DIV/0!</v>
      </c>
    </row>
    <row r="15" spans="1:9" ht="14.25">
      <c r="A15" s="303" t="s">
        <v>121</v>
      </c>
      <c r="B15" s="303" t="s">
        <v>122</v>
      </c>
      <c r="C15" s="354">
        <v>3</v>
      </c>
      <c r="D15" s="354">
        <v>9</v>
      </c>
      <c r="E15" s="354">
        <v>3</v>
      </c>
      <c r="F15" s="354">
        <v>3</v>
      </c>
      <c r="G15" s="353">
        <f t="shared" si="0"/>
        <v>33.33333333333333</v>
      </c>
      <c r="H15" s="353">
        <f t="shared" si="1"/>
        <v>100</v>
      </c>
      <c r="I15" s="353">
        <f t="shared" si="2"/>
        <v>100</v>
      </c>
    </row>
    <row r="16" spans="1:9" ht="14.25">
      <c r="A16" s="303" t="s">
        <v>123</v>
      </c>
      <c r="B16" s="303" t="s">
        <v>124</v>
      </c>
      <c r="C16" s="354"/>
      <c r="D16" s="354"/>
      <c r="E16" s="354"/>
      <c r="F16" s="354"/>
      <c r="G16" s="353" t="e">
        <f t="shared" si="0"/>
        <v>#DIV/0!</v>
      </c>
      <c r="H16" s="353" t="e">
        <f t="shared" si="1"/>
        <v>#DIV/0!</v>
      </c>
      <c r="I16" s="353" t="e">
        <f t="shared" si="2"/>
        <v>#DIV/0!</v>
      </c>
    </row>
    <row r="17" spans="1:9" ht="14.25">
      <c r="A17" s="303" t="s">
        <v>125</v>
      </c>
      <c r="B17" s="303" t="s">
        <v>126</v>
      </c>
      <c r="C17" s="354"/>
      <c r="D17" s="354"/>
      <c r="E17" s="354"/>
      <c r="F17" s="354"/>
      <c r="G17" s="353" t="e">
        <f t="shared" si="0"/>
        <v>#DIV/0!</v>
      </c>
      <c r="H17" s="353" t="e">
        <f t="shared" si="1"/>
        <v>#DIV/0!</v>
      </c>
      <c r="I17" s="353" t="e">
        <f t="shared" si="2"/>
        <v>#DIV/0!</v>
      </c>
    </row>
    <row r="18" spans="1:9" ht="14.25">
      <c r="A18" s="303" t="s">
        <v>127</v>
      </c>
      <c r="B18" s="303" t="s">
        <v>128</v>
      </c>
      <c r="C18" s="354"/>
      <c r="D18" s="354"/>
      <c r="E18" s="354"/>
      <c r="F18" s="354"/>
      <c r="G18" s="353" t="e">
        <f t="shared" si="0"/>
        <v>#DIV/0!</v>
      </c>
      <c r="H18" s="353" t="e">
        <f t="shared" si="1"/>
        <v>#DIV/0!</v>
      </c>
      <c r="I18" s="353" t="e">
        <f t="shared" si="2"/>
        <v>#DIV/0!</v>
      </c>
    </row>
    <row r="19" spans="1:9" ht="14.25">
      <c r="A19" s="303" t="s">
        <v>129</v>
      </c>
      <c r="B19" s="352" t="s">
        <v>130</v>
      </c>
      <c r="C19" s="353">
        <f>SUM(C20:C27)</f>
        <v>417</v>
      </c>
      <c r="D19" s="353">
        <f>SUM(D20:D27)</f>
        <v>425</v>
      </c>
      <c r="E19" s="353">
        <f>SUM(E20:E27)</f>
        <v>579</v>
      </c>
      <c r="F19" s="353">
        <f>SUM(F20:F27)</f>
        <v>579</v>
      </c>
      <c r="G19" s="353">
        <f t="shared" si="0"/>
        <v>136.23529411764704</v>
      </c>
      <c r="H19" s="353">
        <f t="shared" si="1"/>
        <v>138.84892086330936</v>
      </c>
      <c r="I19" s="353">
        <f t="shared" si="2"/>
        <v>100</v>
      </c>
    </row>
    <row r="20" spans="1:9" ht="14.25">
      <c r="A20" s="303" t="s">
        <v>131</v>
      </c>
      <c r="B20" s="303" t="s">
        <v>108</v>
      </c>
      <c r="C20" s="354">
        <v>391</v>
      </c>
      <c r="D20" s="354">
        <v>396</v>
      </c>
      <c r="E20" s="354">
        <v>530</v>
      </c>
      <c r="F20" s="354">
        <v>530</v>
      </c>
      <c r="G20" s="353">
        <f t="shared" si="0"/>
        <v>133.83838383838383</v>
      </c>
      <c r="H20" s="353">
        <f t="shared" si="1"/>
        <v>135.54987212276214</v>
      </c>
      <c r="I20" s="353">
        <f t="shared" si="2"/>
        <v>100</v>
      </c>
    </row>
    <row r="21" spans="1:9" ht="14.25">
      <c r="A21" s="303" t="s">
        <v>132</v>
      </c>
      <c r="B21" s="303" t="s">
        <v>110</v>
      </c>
      <c r="C21" s="354">
        <v>11</v>
      </c>
      <c r="D21" s="354">
        <v>11</v>
      </c>
      <c r="E21" s="354">
        <v>40</v>
      </c>
      <c r="F21" s="354">
        <v>40</v>
      </c>
      <c r="G21" s="353">
        <f t="shared" si="0"/>
        <v>363.6363636363636</v>
      </c>
      <c r="H21" s="353">
        <f t="shared" si="1"/>
        <v>363.6363636363636</v>
      </c>
      <c r="I21" s="353">
        <f t="shared" si="2"/>
        <v>100</v>
      </c>
    </row>
    <row r="22" spans="1:9" ht="14.25">
      <c r="A22" s="303" t="s">
        <v>133</v>
      </c>
      <c r="B22" s="303" t="s">
        <v>112</v>
      </c>
      <c r="C22" s="354"/>
      <c r="D22" s="354"/>
      <c r="E22" s="354"/>
      <c r="F22" s="354"/>
      <c r="G22" s="353" t="e">
        <f t="shared" si="0"/>
        <v>#DIV/0!</v>
      </c>
      <c r="H22" s="353" t="e">
        <f t="shared" si="1"/>
        <v>#DIV/0!</v>
      </c>
      <c r="I22" s="353" t="e">
        <f t="shared" si="2"/>
        <v>#DIV/0!</v>
      </c>
    </row>
    <row r="23" spans="1:9" ht="14.25">
      <c r="A23" s="303" t="s">
        <v>134</v>
      </c>
      <c r="B23" s="303" t="s">
        <v>135</v>
      </c>
      <c r="C23" s="354">
        <v>10</v>
      </c>
      <c r="D23" s="354">
        <v>10</v>
      </c>
      <c r="E23" s="354">
        <v>9</v>
      </c>
      <c r="F23" s="354">
        <v>9</v>
      </c>
      <c r="G23" s="353">
        <f t="shared" si="0"/>
        <v>90</v>
      </c>
      <c r="H23" s="353">
        <f t="shared" si="1"/>
        <v>90</v>
      </c>
      <c r="I23" s="353">
        <f t="shared" si="2"/>
        <v>100</v>
      </c>
    </row>
    <row r="24" spans="1:9" ht="14.25">
      <c r="A24" s="303" t="s">
        <v>136</v>
      </c>
      <c r="B24" s="303" t="s">
        <v>137</v>
      </c>
      <c r="C24" s="354">
        <v>5</v>
      </c>
      <c r="D24" s="354"/>
      <c r="E24" s="354"/>
      <c r="F24" s="354"/>
      <c r="G24" s="353" t="e">
        <f t="shared" si="0"/>
        <v>#DIV/0!</v>
      </c>
      <c r="H24" s="353">
        <f t="shared" si="1"/>
        <v>0</v>
      </c>
      <c r="I24" s="353" t="e">
        <f t="shared" si="2"/>
        <v>#DIV/0!</v>
      </c>
    </row>
    <row r="25" spans="1:9" ht="14.25">
      <c r="A25" s="303" t="s">
        <v>138</v>
      </c>
      <c r="B25" s="303" t="s">
        <v>139</v>
      </c>
      <c r="C25" s="354"/>
      <c r="D25" s="354">
        <v>8</v>
      </c>
      <c r="E25" s="354"/>
      <c r="F25" s="354"/>
      <c r="G25" s="353">
        <f t="shared" si="0"/>
        <v>0</v>
      </c>
      <c r="H25" s="353" t="e">
        <f t="shared" si="1"/>
        <v>#DIV/0!</v>
      </c>
      <c r="I25" s="353" t="e">
        <f t="shared" si="2"/>
        <v>#DIV/0!</v>
      </c>
    </row>
    <row r="26" spans="1:9" ht="14.25">
      <c r="A26" s="303" t="s">
        <v>140</v>
      </c>
      <c r="B26" s="303" t="s">
        <v>126</v>
      </c>
      <c r="C26" s="354"/>
      <c r="D26" s="354"/>
      <c r="E26" s="354"/>
      <c r="F26" s="354"/>
      <c r="G26" s="353" t="e">
        <f t="shared" si="0"/>
        <v>#DIV/0!</v>
      </c>
      <c r="H26" s="353" t="e">
        <f t="shared" si="1"/>
        <v>#DIV/0!</v>
      </c>
      <c r="I26" s="353" t="e">
        <f t="shared" si="2"/>
        <v>#DIV/0!</v>
      </c>
    </row>
    <row r="27" spans="1:9" ht="14.25">
      <c r="A27" s="303" t="s">
        <v>141</v>
      </c>
      <c r="B27" s="303" t="s">
        <v>142</v>
      </c>
      <c r="C27" s="354"/>
      <c r="D27" s="354"/>
      <c r="E27" s="354"/>
      <c r="F27" s="354"/>
      <c r="G27" s="353" t="e">
        <f t="shared" si="0"/>
        <v>#DIV/0!</v>
      </c>
      <c r="H27" s="353" t="e">
        <f t="shared" si="1"/>
        <v>#DIV/0!</v>
      </c>
      <c r="I27" s="353" t="e">
        <f t="shared" si="2"/>
        <v>#DIV/0!</v>
      </c>
    </row>
    <row r="28" spans="1:9" ht="14.25">
      <c r="A28" s="303" t="s">
        <v>143</v>
      </c>
      <c r="B28" s="352" t="s">
        <v>144</v>
      </c>
      <c r="C28" s="353">
        <f>SUM(C29:C38)</f>
        <v>3283</v>
      </c>
      <c r="D28" s="353">
        <f>SUM(D29:D38)</f>
        <v>2600</v>
      </c>
      <c r="E28" s="353">
        <f>SUM(E29:E38)</f>
        <v>3575</v>
      </c>
      <c r="F28" s="353">
        <f>SUM(F29:F38)</f>
        <v>3575</v>
      </c>
      <c r="G28" s="353">
        <f t="shared" si="0"/>
        <v>137.5</v>
      </c>
      <c r="H28" s="353">
        <f t="shared" si="1"/>
        <v>108.89430399025282</v>
      </c>
      <c r="I28" s="353">
        <f t="shared" si="2"/>
        <v>100</v>
      </c>
    </row>
    <row r="29" spans="1:9" ht="14.25">
      <c r="A29" s="303" t="s">
        <v>145</v>
      </c>
      <c r="B29" s="303" t="s">
        <v>108</v>
      </c>
      <c r="C29" s="354">
        <v>1521</v>
      </c>
      <c r="D29" s="354">
        <v>1575</v>
      </c>
      <c r="E29" s="354">
        <v>1967</v>
      </c>
      <c r="F29" s="354">
        <v>1967</v>
      </c>
      <c r="G29" s="353">
        <f t="shared" si="0"/>
        <v>124.8888888888889</v>
      </c>
      <c r="H29" s="353">
        <f t="shared" si="1"/>
        <v>129.32281393819855</v>
      </c>
      <c r="I29" s="353">
        <f t="shared" si="2"/>
        <v>100</v>
      </c>
    </row>
    <row r="30" spans="1:9" ht="14.25">
      <c r="A30" s="303" t="s">
        <v>146</v>
      </c>
      <c r="B30" s="303" t="s">
        <v>110</v>
      </c>
      <c r="C30" s="354">
        <v>42</v>
      </c>
      <c r="D30" s="354">
        <v>206</v>
      </c>
      <c r="E30" s="354">
        <v>325</v>
      </c>
      <c r="F30" s="354">
        <v>325</v>
      </c>
      <c r="G30" s="353">
        <f t="shared" si="0"/>
        <v>157.76699029126212</v>
      </c>
      <c r="H30" s="353">
        <f t="shared" si="1"/>
        <v>773.8095238095239</v>
      </c>
      <c r="I30" s="353">
        <f t="shared" si="2"/>
        <v>100</v>
      </c>
    </row>
    <row r="31" spans="1:9" ht="14.25">
      <c r="A31" s="303" t="s">
        <v>147</v>
      </c>
      <c r="B31" s="303" t="s">
        <v>112</v>
      </c>
      <c r="C31" s="354">
        <v>49</v>
      </c>
      <c r="D31" s="354">
        <v>57</v>
      </c>
      <c r="E31" s="354">
        <v>44</v>
      </c>
      <c r="F31" s="354">
        <v>44</v>
      </c>
      <c r="G31" s="353">
        <f t="shared" si="0"/>
        <v>77.19298245614034</v>
      </c>
      <c r="H31" s="353">
        <f t="shared" si="1"/>
        <v>89.79591836734694</v>
      </c>
      <c r="I31" s="353">
        <f t="shared" si="2"/>
        <v>100</v>
      </c>
    </row>
    <row r="32" spans="1:9" ht="14.25">
      <c r="A32" s="303" t="s">
        <v>148</v>
      </c>
      <c r="B32" s="303" t="s">
        <v>149</v>
      </c>
      <c r="C32" s="354"/>
      <c r="D32" s="354"/>
      <c r="E32" s="354"/>
      <c r="F32" s="354"/>
      <c r="G32" s="353" t="e">
        <f t="shared" si="0"/>
        <v>#DIV/0!</v>
      </c>
      <c r="H32" s="353" t="e">
        <f t="shared" si="1"/>
        <v>#DIV/0!</v>
      </c>
      <c r="I32" s="353" t="e">
        <f t="shared" si="2"/>
        <v>#DIV/0!</v>
      </c>
    </row>
    <row r="33" spans="1:9" ht="14.25">
      <c r="A33" s="303" t="s">
        <v>150</v>
      </c>
      <c r="B33" s="303" t="s">
        <v>151</v>
      </c>
      <c r="C33" s="354"/>
      <c r="D33" s="354"/>
      <c r="E33" s="354"/>
      <c r="F33" s="354"/>
      <c r="G33" s="353" t="e">
        <f t="shared" si="0"/>
        <v>#DIV/0!</v>
      </c>
      <c r="H33" s="353" t="e">
        <f t="shared" si="1"/>
        <v>#DIV/0!</v>
      </c>
      <c r="I33" s="353" t="e">
        <f t="shared" si="2"/>
        <v>#DIV/0!</v>
      </c>
    </row>
    <row r="34" spans="1:9" ht="14.25">
      <c r="A34" s="303" t="s">
        <v>152</v>
      </c>
      <c r="B34" s="303" t="s">
        <v>153</v>
      </c>
      <c r="C34" s="354"/>
      <c r="D34" s="354"/>
      <c r="E34" s="354"/>
      <c r="F34" s="354"/>
      <c r="G34" s="353" t="e">
        <f t="shared" si="0"/>
        <v>#DIV/0!</v>
      </c>
      <c r="H34" s="353" t="e">
        <f t="shared" si="1"/>
        <v>#DIV/0!</v>
      </c>
      <c r="I34" s="353" t="e">
        <f t="shared" si="2"/>
        <v>#DIV/0!</v>
      </c>
    </row>
    <row r="35" spans="1:9" ht="14.25">
      <c r="A35" s="303" t="s">
        <v>154</v>
      </c>
      <c r="B35" s="303" t="s">
        <v>155</v>
      </c>
      <c r="C35" s="354">
        <v>73</v>
      </c>
      <c r="D35" s="354">
        <v>46</v>
      </c>
      <c r="E35" s="354">
        <v>24</v>
      </c>
      <c r="F35" s="354">
        <v>24</v>
      </c>
      <c r="G35" s="353">
        <f t="shared" si="0"/>
        <v>52.17391304347826</v>
      </c>
      <c r="H35" s="353">
        <f t="shared" si="1"/>
        <v>32.87671232876712</v>
      </c>
      <c r="I35" s="353">
        <f t="shared" si="2"/>
        <v>100</v>
      </c>
    </row>
    <row r="36" spans="1:9" ht="14.25">
      <c r="A36" s="303" t="s">
        <v>156</v>
      </c>
      <c r="B36" s="303" t="s">
        <v>157</v>
      </c>
      <c r="C36" s="354"/>
      <c r="D36" s="354"/>
      <c r="E36" s="354"/>
      <c r="F36" s="354"/>
      <c r="G36" s="353" t="e">
        <f t="shared" si="0"/>
        <v>#DIV/0!</v>
      </c>
      <c r="H36" s="353" t="e">
        <f t="shared" si="1"/>
        <v>#DIV/0!</v>
      </c>
      <c r="I36" s="353" t="e">
        <f t="shared" si="2"/>
        <v>#DIV/0!</v>
      </c>
    </row>
    <row r="37" spans="1:9" ht="14.25">
      <c r="A37" s="303" t="s">
        <v>158</v>
      </c>
      <c r="B37" s="303" t="s">
        <v>126</v>
      </c>
      <c r="C37" s="354">
        <v>1571</v>
      </c>
      <c r="D37" s="354">
        <v>701</v>
      </c>
      <c r="E37" s="354">
        <v>1200</v>
      </c>
      <c r="F37" s="354">
        <v>1200</v>
      </c>
      <c r="G37" s="353">
        <f t="shared" si="0"/>
        <v>171.18402282453638</v>
      </c>
      <c r="H37" s="353">
        <f t="shared" si="1"/>
        <v>76.38446849140675</v>
      </c>
      <c r="I37" s="353">
        <f t="shared" si="2"/>
        <v>100</v>
      </c>
    </row>
    <row r="38" spans="1:9" ht="14.25">
      <c r="A38" s="303" t="s">
        <v>159</v>
      </c>
      <c r="B38" s="303" t="s">
        <v>160</v>
      </c>
      <c r="C38" s="354">
        <v>27</v>
      </c>
      <c r="D38" s="354">
        <v>15</v>
      </c>
      <c r="E38" s="354">
        <v>15</v>
      </c>
      <c r="F38" s="354">
        <v>15</v>
      </c>
      <c r="G38" s="353">
        <f t="shared" si="0"/>
        <v>100</v>
      </c>
      <c r="H38" s="353">
        <f t="shared" si="1"/>
        <v>55.55555555555556</v>
      </c>
      <c r="I38" s="353">
        <f t="shared" si="2"/>
        <v>100</v>
      </c>
    </row>
    <row r="39" spans="1:9" ht="14.25">
      <c r="A39" s="303" t="s">
        <v>161</v>
      </c>
      <c r="B39" s="303" t="s">
        <v>162</v>
      </c>
      <c r="C39" s="354">
        <f>SUM(C40:C49)</f>
        <v>293</v>
      </c>
      <c r="D39" s="354">
        <f>SUM(D40:D49)</f>
        <v>192</v>
      </c>
      <c r="E39" s="354">
        <f>SUM(E40:E49)</f>
        <v>354</v>
      </c>
      <c r="F39" s="354">
        <f>SUM(F40:F49)</f>
        <v>354</v>
      </c>
      <c r="G39" s="353">
        <f t="shared" si="0"/>
        <v>184.375</v>
      </c>
      <c r="H39" s="353">
        <f t="shared" si="1"/>
        <v>120.81911262798634</v>
      </c>
      <c r="I39" s="353">
        <f t="shared" si="2"/>
        <v>100</v>
      </c>
    </row>
    <row r="40" spans="1:9" ht="14.25">
      <c r="A40" s="303" t="s">
        <v>163</v>
      </c>
      <c r="B40" s="303" t="s">
        <v>108</v>
      </c>
      <c r="C40" s="354">
        <v>107</v>
      </c>
      <c r="D40" s="354">
        <v>102</v>
      </c>
      <c r="E40" s="354">
        <v>123</v>
      </c>
      <c r="F40" s="354">
        <v>123</v>
      </c>
      <c r="G40" s="353">
        <f t="shared" si="0"/>
        <v>120.58823529411764</v>
      </c>
      <c r="H40" s="353">
        <f t="shared" si="1"/>
        <v>114.95327102803739</v>
      </c>
      <c r="I40" s="353">
        <f t="shared" si="2"/>
        <v>100</v>
      </c>
    </row>
    <row r="41" spans="1:9" ht="14.25">
      <c r="A41" s="303" t="s">
        <v>164</v>
      </c>
      <c r="B41" s="303" t="s">
        <v>110</v>
      </c>
      <c r="C41" s="354">
        <v>71</v>
      </c>
      <c r="D41" s="355">
        <v>48</v>
      </c>
      <c r="E41" s="354">
        <v>50</v>
      </c>
      <c r="F41" s="354">
        <v>50</v>
      </c>
      <c r="G41" s="353">
        <f t="shared" si="0"/>
        <v>104.16666666666667</v>
      </c>
      <c r="H41" s="353">
        <f t="shared" si="1"/>
        <v>70.4225352112676</v>
      </c>
      <c r="I41" s="353">
        <f t="shared" si="2"/>
        <v>100</v>
      </c>
    </row>
    <row r="42" spans="1:9" ht="14.25">
      <c r="A42" s="303" t="s">
        <v>165</v>
      </c>
      <c r="B42" s="303" t="s">
        <v>112</v>
      </c>
      <c r="C42" s="354"/>
      <c r="D42" s="354"/>
      <c r="E42" s="354"/>
      <c r="F42" s="354"/>
      <c r="G42" s="353" t="e">
        <f t="shared" si="0"/>
        <v>#DIV/0!</v>
      </c>
      <c r="H42" s="353" t="e">
        <f t="shared" si="1"/>
        <v>#DIV/0!</v>
      </c>
      <c r="I42" s="353" t="e">
        <f t="shared" si="2"/>
        <v>#DIV/0!</v>
      </c>
    </row>
    <row r="43" spans="1:9" ht="14.25">
      <c r="A43" s="303" t="s">
        <v>166</v>
      </c>
      <c r="B43" s="303" t="s">
        <v>167</v>
      </c>
      <c r="C43" s="354"/>
      <c r="D43" s="354"/>
      <c r="E43" s="354"/>
      <c r="F43" s="354"/>
      <c r="G43" s="353" t="e">
        <f t="shared" si="0"/>
        <v>#DIV/0!</v>
      </c>
      <c r="H43" s="353" t="e">
        <f t="shared" si="1"/>
        <v>#DIV/0!</v>
      </c>
      <c r="I43" s="353" t="e">
        <f t="shared" si="2"/>
        <v>#DIV/0!</v>
      </c>
    </row>
    <row r="44" spans="1:9" ht="14.25">
      <c r="A44" s="303" t="s">
        <v>168</v>
      </c>
      <c r="B44" s="303" t="s">
        <v>169</v>
      </c>
      <c r="C44" s="354"/>
      <c r="D44" s="354"/>
      <c r="E44" s="354"/>
      <c r="F44" s="354"/>
      <c r="G44" s="353" t="e">
        <f t="shared" si="0"/>
        <v>#DIV/0!</v>
      </c>
      <c r="H44" s="353" t="e">
        <f t="shared" si="1"/>
        <v>#DIV/0!</v>
      </c>
      <c r="I44" s="353" t="e">
        <f t="shared" si="2"/>
        <v>#DIV/0!</v>
      </c>
    </row>
    <row r="45" spans="1:9" ht="14.25">
      <c r="A45" s="303" t="s">
        <v>170</v>
      </c>
      <c r="B45" s="303" t="s">
        <v>171</v>
      </c>
      <c r="C45" s="354"/>
      <c r="D45" s="354"/>
      <c r="E45" s="354"/>
      <c r="F45" s="354"/>
      <c r="G45" s="353" t="e">
        <f t="shared" si="0"/>
        <v>#DIV/0!</v>
      </c>
      <c r="H45" s="353" t="e">
        <f t="shared" si="1"/>
        <v>#DIV/0!</v>
      </c>
      <c r="I45" s="353" t="e">
        <f t="shared" si="2"/>
        <v>#DIV/0!</v>
      </c>
    </row>
    <row r="46" spans="1:9" ht="14.25">
      <c r="A46" s="303" t="s">
        <v>172</v>
      </c>
      <c r="B46" s="303" t="s">
        <v>173</v>
      </c>
      <c r="C46" s="354"/>
      <c r="D46" s="354"/>
      <c r="E46" s="354"/>
      <c r="F46" s="354"/>
      <c r="G46" s="353" t="e">
        <f t="shared" si="0"/>
        <v>#DIV/0!</v>
      </c>
      <c r="H46" s="353" t="e">
        <f t="shared" si="1"/>
        <v>#DIV/0!</v>
      </c>
      <c r="I46" s="353" t="e">
        <f t="shared" si="2"/>
        <v>#DIV/0!</v>
      </c>
    </row>
    <row r="47" spans="1:9" ht="14.25">
      <c r="A47" s="303" t="s">
        <v>174</v>
      </c>
      <c r="B47" s="303" t="s">
        <v>175</v>
      </c>
      <c r="C47" s="354"/>
      <c r="D47" s="354"/>
      <c r="E47" s="354"/>
      <c r="F47" s="354"/>
      <c r="G47" s="353" t="e">
        <f t="shared" si="0"/>
        <v>#DIV/0!</v>
      </c>
      <c r="H47" s="353" t="e">
        <f t="shared" si="1"/>
        <v>#DIV/0!</v>
      </c>
      <c r="I47" s="353" t="e">
        <f t="shared" si="2"/>
        <v>#DIV/0!</v>
      </c>
    </row>
    <row r="48" spans="1:9" ht="14.25">
      <c r="A48" s="303" t="s">
        <v>176</v>
      </c>
      <c r="B48" s="303" t="s">
        <v>126</v>
      </c>
      <c r="C48" s="354">
        <v>74</v>
      </c>
      <c r="D48" s="354">
        <v>42</v>
      </c>
      <c r="E48" s="354">
        <v>65</v>
      </c>
      <c r="F48" s="354">
        <v>65</v>
      </c>
      <c r="G48" s="353">
        <f t="shared" si="0"/>
        <v>154.76190476190476</v>
      </c>
      <c r="H48" s="353">
        <f t="shared" si="1"/>
        <v>87.83783783783784</v>
      </c>
      <c r="I48" s="353">
        <f t="shared" si="2"/>
        <v>100</v>
      </c>
    </row>
    <row r="49" spans="1:9" ht="14.25">
      <c r="A49" s="303" t="s">
        <v>177</v>
      </c>
      <c r="B49" s="303" t="s">
        <v>178</v>
      </c>
      <c r="C49" s="354">
        <v>41</v>
      </c>
      <c r="D49" s="354"/>
      <c r="E49" s="354">
        <v>116</v>
      </c>
      <c r="F49" s="354">
        <v>116</v>
      </c>
      <c r="G49" s="353" t="e">
        <f t="shared" si="0"/>
        <v>#DIV/0!</v>
      </c>
      <c r="H49" s="353">
        <f t="shared" si="1"/>
        <v>282.9268292682927</v>
      </c>
      <c r="I49" s="353">
        <f t="shared" si="2"/>
        <v>100</v>
      </c>
    </row>
    <row r="50" spans="1:9" ht="14.25">
      <c r="A50" s="303" t="s">
        <v>179</v>
      </c>
      <c r="B50" s="352" t="s">
        <v>180</v>
      </c>
      <c r="C50" s="353">
        <f>SUM(C51:C60)</f>
        <v>264</v>
      </c>
      <c r="D50" s="353">
        <f>SUM(D51:D60)</f>
        <v>196</v>
      </c>
      <c r="E50" s="353">
        <f>SUM(E51:E60)</f>
        <v>248</v>
      </c>
      <c r="F50" s="353">
        <f>SUM(F51:F60)</f>
        <v>248</v>
      </c>
      <c r="G50" s="353">
        <f t="shared" si="0"/>
        <v>126.53061224489797</v>
      </c>
      <c r="H50" s="353">
        <f t="shared" si="1"/>
        <v>93.93939393939394</v>
      </c>
      <c r="I50" s="353">
        <f t="shared" si="2"/>
        <v>100</v>
      </c>
    </row>
    <row r="51" spans="1:9" ht="14.25">
      <c r="A51" s="303" t="s">
        <v>181</v>
      </c>
      <c r="B51" s="303" t="s">
        <v>108</v>
      </c>
      <c r="C51" s="354">
        <v>136</v>
      </c>
      <c r="D51" s="354">
        <v>104</v>
      </c>
      <c r="E51" s="354">
        <v>139</v>
      </c>
      <c r="F51" s="354">
        <v>139</v>
      </c>
      <c r="G51" s="353">
        <f t="shared" si="0"/>
        <v>133.65384615384613</v>
      </c>
      <c r="H51" s="353">
        <f t="shared" si="1"/>
        <v>102.20588235294117</v>
      </c>
      <c r="I51" s="353">
        <f t="shared" si="2"/>
        <v>100</v>
      </c>
    </row>
    <row r="52" spans="1:9" ht="14.25">
      <c r="A52" s="303" t="s">
        <v>182</v>
      </c>
      <c r="B52" s="303" t="s">
        <v>110</v>
      </c>
      <c r="C52" s="354"/>
      <c r="D52" s="354"/>
      <c r="E52" s="354"/>
      <c r="F52" s="354"/>
      <c r="G52" s="353" t="e">
        <f t="shared" si="0"/>
        <v>#DIV/0!</v>
      </c>
      <c r="H52" s="353" t="e">
        <f t="shared" si="1"/>
        <v>#DIV/0!</v>
      </c>
      <c r="I52" s="353" t="e">
        <f t="shared" si="2"/>
        <v>#DIV/0!</v>
      </c>
    </row>
    <row r="53" spans="1:9" ht="14.25">
      <c r="A53" s="303" t="s">
        <v>183</v>
      </c>
      <c r="B53" s="303" t="s">
        <v>112</v>
      </c>
      <c r="C53" s="354"/>
      <c r="D53" s="354"/>
      <c r="E53" s="354"/>
      <c r="F53" s="354"/>
      <c r="G53" s="353" t="e">
        <f t="shared" si="0"/>
        <v>#DIV/0!</v>
      </c>
      <c r="H53" s="353" t="e">
        <f t="shared" si="1"/>
        <v>#DIV/0!</v>
      </c>
      <c r="I53" s="353" t="e">
        <f t="shared" si="2"/>
        <v>#DIV/0!</v>
      </c>
    </row>
    <row r="54" spans="1:9" ht="14.25">
      <c r="A54" s="356" t="s">
        <v>184</v>
      </c>
      <c r="B54" s="356" t="s">
        <v>185</v>
      </c>
      <c r="C54" s="354"/>
      <c r="D54" s="355">
        <v>5</v>
      </c>
      <c r="E54" s="354">
        <v>3</v>
      </c>
      <c r="F54" s="354">
        <v>3</v>
      </c>
      <c r="G54" s="353">
        <f t="shared" si="0"/>
        <v>60</v>
      </c>
      <c r="H54" s="353" t="e">
        <f t="shared" si="1"/>
        <v>#DIV/0!</v>
      </c>
      <c r="I54" s="353">
        <f t="shared" si="2"/>
        <v>100</v>
      </c>
    </row>
    <row r="55" spans="1:9" ht="14.25">
      <c r="A55" s="303" t="s">
        <v>186</v>
      </c>
      <c r="B55" s="303" t="s">
        <v>187</v>
      </c>
      <c r="C55" s="354">
        <v>65</v>
      </c>
      <c r="D55" s="354">
        <v>87</v>
      </c>
      <c r="E55" s="354">
        <v>103</v>
      </c>
      <c r="F55" s="354">
        <v>103</v>
      </c>
      <c r="G55" s="353">
        <f t="shared" si="0"/>
        <v>118.39080459770115</v>
      </c>
      <c r="H55" s="353">
        <f t="shared" si="1"/>
        <v>158.46153846153845</v>
      </c>
      <c r="I55" s="353">
        <f t="shared" si="2"/>
        <v>100</v>
      </c>
    </row>
    <row r="56" spans="1:9" ht="14.25">
      <c r="A56" s="303" t="s">
        <v>188</v>
      </c>
      <c r="B56" s="303" t="s">
        <v>189</v>
      </c>
      <c r="C56" s="354"/>
      <c r="D56" s="354"/>
      <c r="E56" s="354"/>
      <c r="F56" s="354"/>
      <c r="G56" s="353" t="e">
        <f t="shared" si="0"/>
        <v>#DIV/0!</v>
      </c>
      <c r="H56" s="353" t="e">
        <f t="shared" si="1"/>
        <v>#DIV/0!</v>
      </c>
      <c r="I56" s="353" t="e">
        <f t="shared" si="2"/>
        <v>#DIV/0!</v>
      </c>
    </row>
    <row r="57" spans="1:9" ht="14.25">
      <c r="A57" s="303" t="s">
        <v>190</v>
      </c>
      <c r="B57" s="303" t="s">
        <v>191</v>
      </c>
      <c r="C57" s="354">
        <v>58</v>
      </c>
      <c r="D57" s="354"/>
      <c r="E57" s="354">
        <v>3</v>
      </c>
      <c r="F57" s="354">
        <v>3</v>
      </c>
      <c r="G57" s="353" t="e">
        <f t="shared" si="0"/>
        <v>#DIV/0!</v>
      </c>
      <c r="H57" s="353">
        <f t="shared" si="1"/>
        <v>5.172413793103448</v>
      </c>
      <c r="I57" s="353">
        <f t="shared" si="2"/>
        <v>100</v>
      </c>
    </row>
    <row r="58" spans="1:9" ht="14.25">
      <c r="A58" s="303" t="s">
        <v>192</v>
      </c>
      <c r="B58" s="303" t="s">
        <v>193</v>
      </c>
      <c r="C58" s="354"/>
      <c r="D58" s="354"/>
      <c r="E58" s="354"/>
      <c r="F58" s="354"/>
      <c r="G58" s="353" t="e">
        <f t="shared" si="0"/>
        <v>#DIV/0!</v>
      </c>
      <c r="H58" s="353" t="e">
        <f t="shared" si="1"/>
        <v>#DIV/0!</v>
      </c>
      <c r="I58" s="353" t="e">
        <f t="shared" si="2"/>
        <v>#DIV/0!</v>
      </c>
    </row>
    <row r="59" spans="1:9" ht="14.25">
      <c r="A59" s="303" t="s">
        <v>194</v>
      </c>
      <c r="B59" s="303" t="s">
        <v>126</v>
      </c>
      <c r="C59" s="354"/>
      <c r="D59" s="354"/>
      <c r="E59" s="354"/>
      <c r="F59" s="354"/>
      <c r="G59" s="353" t="e">
        <f t="shared" si="0"/>
        <v>#DIV/0!</v>
      </c>
      <c r="H59" s="353" t="e">
        <f t="shared" si="1"/>
        <v>#DIV/0!</v>
      </c>
      <c r="I59" s="353" t="e">
        <f t="shared" si="2"/>
        <v>#DIV/0!</v>
      </c>
    </row>
    <row r="60" spans="1:9" ht="14.25">
      <c r="A60" s="303" t="s">
        <v>195</v>
      </c>
      <c r="B60" s="303" t="s">
        <v>196</v>
      </c>
      <c r="C60" s="354">
        <v>5</v>
      </c>
      <c r="D60" s="354"/>
      <c r="E60" s="354"/>
      <c r="F60" s="354"/>
      <c r="G60" s="353" t="e">
        <f t="shared" si="0"/>
        <v>#DIV/0!</v>
      </c>
      <c r="H60" s="353">
        <f t="shared" si="1"/>
        <v>0</v>
      </c>
      <c r="I60" s="353" t="e">
        <f t="shared" si="2"/>
        <v>#DIV/0!</v>
      </c>
    </row>
    <row r="61" spans="1:9" ht="14.25">
      <c r="A61" s="303" t="s">
        <v>197</v>
      </c>
      <c r="B61" s="352" t="s">
        <v>198</v>
      </c>
      <c r="C61" s="353">
        <f>SUM(C62:C71)</f>
        <v>853</v>
      </c>
      <c r="D61" s="353">
        <f>SUM(D62:D71)</f>
        <v>924</v>
      </c>
      <c r="E61" s="353">
        <f>SUM(E62:E71)</f>
        <v>1651</v>
      </c>
      <c r="F61" s="353">
        <f>SUM(F62:F71)</f>
        <v>1651</v>
      </c>
      <c r="G61" s="353">
        <f t="shared" si="0"/>
        <v>178.67965367965368</v>
      </c>
      <c r="H61" s="353">
        <f t="shared" si="1"/>
        <v>193.55216881594373</v>
      </c>
      <c r="I61" s="353">
        <f t="shared" si="2"/>
        <v>100</v>
      </c>
    </row>
    <row r="62" spans="1:9" ht="14.25">
      <c r="A62" s="303" t="s">
        <v>199</v>
      </c>
      <c r="B62" s="303" t="s">
        <v>108</v>
      </c>
      <c r="C62" s="355">
        <v>217</v>
      </c>
      <c r="D62" s="355">
        <v>234</v>
      </c>
      <c r="E62" s="354">
        <v>296</v>
      </c>
      <c r="F62" s="354">
        <v>296</v>
      </c>
      <c r="G62" s="353">
        <f t="shared" si="0"/>
        <v>126.49572649572649</v>
      </c>
      <c r="H62" s="353">
        <f t="shared" si="1"/>
        <v>136.40552995391707</v>
      </c>
      <c r="I62" s="353">
        <f t="shared" si="2"/>
        <v>100</v>
      </c>
    </row>
    <row r="63" spans="1:9" ht="14.25">
      <c r="A63" s="303" t="s">
        <v>200</v>
      </c>
      <c r="B63" s="303" t="s">
        <v>110</v>
      </c>
      <c r="C63" s="355">
        <v>80</v>
      </c>
      <c r="D63" s="354">
        <v>123</v>
      </c>
      <c r="E63" s="354">
        <v>106</v>
      </c>
      <c r="F63" s="354">
        <v>106</v>
      </c>
      <c r="G63" s="353">
        <f t="shared" si="0"/>
        <v>86.1788617886179</v>
      </c>
      <c r="H63" s="353">
        <f t="shared" si="1"/>
        <v>132.5</v>
      </c>
      <c r="I63" s="353">
        <f t="shared" si="2"/>
        <v>100</v>
      </c>
    </row>
    <row r="64" spans="1:9" ht="14.25">
      <c r="A64" s="303" t="s">
        <v>201</v>
      </c>
      <c r="B64" s="303" t="s">
        <v>112</v>
      </c>
      <c r="C64" s="355"/>
      <c r="D64" s="354"/>
      <c r="E64" s="354"/>
      <c r="F64" s="354"/>
      <c r="G64" s="353" t="e">
        <f t="shared" si="0"/>
        <v>#DIV/0!</v>
      </c>
      <c r="H64" s="353" t="e">
        <f t="shared" si="1"/>
        <v>#DIV/0!</v>
      </c>
      <c r="I64" s="353" t="e">
        <f t="shared" si="2"/>
        <v>#DIV/0!</v>
      </c>
    </row>
    <row r="65" spans="1:9" ht="14.25">
      <c r="A65" s="303" t="s">
        <v>202</v>
      </c>
      <c r="B65" s="303" t="s">
        <v>203</v>
      </c>
      <c r="C65" s="355"/>
      <c r="D65" s="354"/>
      <c r="E65" s="354"/>
      <c r="F65" s="354"/>
      <c r="G65" s="353" t="e">
        <f t="shared" si="0"/>
        <v>#DIV/0!</v>
      </c>
      <c r="H65" s="353" t="e">
        <f t="shared" si="1"/>
        <v>#DIV/0!</v>
      </c>
      <c r="I65" s="353" t="e">
        <f t="shared" si="2"/>
        <v>#DIV/0!</v>
      </c>
    </row>
    <row r="66" spans="1:9" ht="14.25">
      <c r="A66" s="303" t="s">
        <v>204</v>
      </c>
      <c r="B66" s="303" t="s">
        <v>205</v>
      </c>
      <c r="C66" s="355"/>
      <c r="D66" s="354"/>
      <c r="E66" s="354"/>
      <c r="F66" s="354"/>
      <c r="G66" s="353" t="e">
        <f t="shared" si="0"/>
        <v>#DIV/0!</v>
      </c>
      <c r="H66" s="353" t="e">
        <f t="shared" si="1"/>
        <v>#DIV/0!</v>
      </c>
      <c r="I66" s="353" t="e">
        <f t="shared" si="2"/>
        <v>#DIV/0!</v>
      </c>
    </row>
    <row r="67" spans="1:9" ht="14.25">
      <c r="A67" s="303" t="s">
        <v>206</v>
      </c>
      <c r="B67" s="303" t="s">
        <v>207</v>
      </c>
      <c r="C67" s="355"/>
      <c r="D67" s="354"/>
      <c r="E67" s="354"/>
      <c r="F67" s="354"/>
      <c r="G67" s="353" t="e">
        <f t="shared" si="0"/>
        <v>#DIV/0!</v>
      </c>
      <c r="H67" s="353" t="e">
        <f t="shared" si="1"/>
        <v>#DIV/0!</v>
      </c>
      <c r="I67" s="353" t="e">
        <f t="shared" si="2"/>
        <v>#DIV/0!</v>
      </c>
    </row>
    <row r="68" spans="1:9" ht="14.25">
      <c r="A68" s="303" t="s">
        <v>208</v>
      </c>
      <c r="B68" s="303" t="s">
        <v>209</v>
      </c>
      <c r="C68" s="355">
        <v>36</v>
      </c>
      <c r="D68" s="354">
        <v>120</v>
      </c>
      <c r="E68" s="354">
        <v>105</v>
      </c>
      <c r="F68" s="354">
        <v>105</v>
      </c>
      <c r="G68" s="353">
        <f t="shared" si="0"/>
        <v>87.5</v>
      </c>
      <c r="H68" s="353">
        <f t="shared" si="1"/>
        <v>291.66666666666663</v>
      </c>
      <c r="I68" s="353">
        <f t="shared" si="2"/>
        <v>100</v>
      </c>
    </row>
    <row r="69" spans="1:9" ht="14.25">
      <c r="A69" s="303" t="s">
        <v>210</v>
      </c>
      <c r="B69" s="303" t="s">
        <v>211</v>
      </c>
      <c r="C69" s="355">
        <v>333</v>
      </c>
      <c r="D69" s="354">
        <v>400</v>
      </c>
      <c r="E69" s="354">
        <v>36</v>
      </c>
      <c r="F69" s="354">
        <v>36</v>
      </c>
      <c r="G69" s="353">
        <f t="shared" si="0"/>
        <v>9</v>
      </c>
      <c r="H69" s="353">
        <f t="shared" si="1"/>
        <v>10.81081081081081</v>
      </c>
      <c r="I69" s="353">
        <f t="shared" si="2"/>
        <v>100</v>
      </c>
    </row>
    <row r="70" spans="1:9" ht="14.25">
      <c r="A70" s="303" t="s">
        <v>212</v>
      </c>
      <c r="B70" s="303" t="s">
        <v>126</v>
      </c>
      <c r="C70" s="355">
        <v>187</v>
      </c>
      <c r="D70" s="354">
        <v>47</v>
      </c>
      <c r="E70" s="354">
        <v>76</v>
      </c>
      <c r="F70" s="354">
        <v>76</v>
      </c>
      <c r="G70" s="353">
        <f aca="true" t="shared" si="3" ref="G70:G133">F70/D70*100</f>
        <v>161.70212765957444</v>
      </c>
      <c r="H70" s="353">
        <f aca="true" t="shared" si="4" ref="H70:H133">F70/C70*100</f>
        <v>40.64171122994652</v>
      </c>
      <c r="I70" s="353">
        <f aca="true" t="shared" si="5" ref="I70:I133">F70/E70*100</f>
        <v>100</v>
      </c>
    </row>
    <row r="71" spans="1:9" ht="14.25">
      <c r="A71" s="303" t="s">
        <v>213</v>
      </c>
      <c r="B71" s="303" t="s">
        <v>214</v>
      </c>
      <c r="C71" s="207"/>
      <c r="D71" s="354"/>
      <c r="E71" s="354">
        <v>1032</v>
      </c>
      <c r="F71" s="354">
        <v>1032</v>
      </c>
      <c r="G71" s="353" t="e">
        <f t="shared" si="3"/>
        <v>#DIV/0!</v>
      </c>
      <c r="H71" s="353" t="e">
        <f t="shared" si="4"/>
        <v>#DIV/0!</v>
      </c>
      <c r="I71" s="353">
        <f t="shared" si="5"/>
        <v>100</v>
      </c>
    </row>
    <row r="72" spans="1:9" ht="14.25">
      <c r="A72" s="303" t="s">
        <v>215</v>
      </c>
      <c r="B72" s="352" t="s">
        <v>216</v>
      </c>
      <c r="C72" s="353">
        <f>SUM(C73:C79)</f>
        <v>601</v>
      </c>
      <c r="D72" s="353">
        <f>SUM(D73:D79)</f>
        <v>200</v>
      </c>
      <c r="E72" s="353">
        <f>SUM(E73:E79)</f>
        <v>462</v>
      </c>
      <c r="F72" s="353">
        <f>SUM(F73:F79)</f>
        <v>462</v>
      </c>
      <c r="G72" s="353">
        <f t="shared" si="3"/>
        <v>231</v>
      </c>
      <c r="H72" s="353">
        <f t="shared" si="4"/>
        <v>76.87188019966722</v>
      </c>
      <c r="I72" s="353">
        <f t="shared" si="5"/>
        <v>100</v>
      </c>
    </row>
    <row r="73" spans="1:9" ht="14.25">
      <c r="A73" s="303" t="s">
        <v>217</v>
      </c>
      <c r="B73" s="303" t="s">
        <v>108</v>
      </c>
      <c r="C73" s="354"/>
      <c r="D73" s="354"/>
      <c r="E73" s="354"/>
      <c r="F73" s="354"/>
      <c r="G73" s="353" t="e">
        <f t="shared" si="3"/>
        <v>#DIV/0!</v>
      </c>
      <c r="H73" s="353" t="e">
        <f t="shared" si="4"/>
        <v>#DIV/0!</v>
      </c>
      <c r="I73" s="353" t="e">
        <f t="shared" si="5"/>
        <v>#DIV/0!</v>
      </c>
    </row>
    <row r="74" spans="1:9" ht="14.25">
      <c r="A74" s="303" t="s">
        <v>218</v>
      </c>
      <c r="B74" s="303" t="s">
        <v>110</v>
      </c>
      <c r="C74" s="354"/>
      <c r="D74" s="354">
        <v>200</v>
      </c>
      <c r="E74" s="354">
        <v>462</v>
      </c>
      <c r="F74" s="354">
        <v>462</v>
      </c>
      <c r="G74" s="353">
        <f t="shared" si="3"/>
        <v>231</v>
      </c>
      <c r="H74" s="353" t="e">
        <f t="shared" si="4"/>
        <v>#DIV/0!</v>
      </c>
      <c r="I74" s="353">
        <f t="shared" si="5"/>
        <v>100</v>
      </c>
    </row>
    <row r="75" spans="1:9" ht="14.25">
      <c r="A75" s="303" t="s">
        <v>219</v>
      </c>
      <c r="B75" s="303" t="s">
        <v>112</v>
      </c>
      <c r="C75" s="354"/>
      <c r="D75" s="354"/>
      <c r="E75" s="354"/>
      <c r="F75" s="354"/>
      <c r="G75" s="353" t="e">
        <f t="shared" si="3"/>
        <v>#DIV/0!</v>
      </c>
      <c r="H75" s="353" t="e">
        <f t="shared" si="4"/>
        <v>#DIV/0!</v>
      </c>
      <c r="I75" s="353" t="e">
        <f t="shared" si="5"/>
        <v>#DIV/0!</v>
      </c>
    </row>
    <row r="76" spans="1:9" ht="14.25">
      <c r="A76" s="303" t="s">
        <v>220</v>
      </c>
      <c r="B76" s="303" t="s">
        <v>209</v>
      </c>
      <c r="C76" s="354"/>
      <c r="D76" s="354"/>
      <c r="E76" s="354"/>
      <c r="F76" s="354"/>
      <c r="G76" s="353" t="e">
        <f t="shared" si="3"/>
        <v>#DIV/0!</v>
      </c>
      <c r="H76" s="353" t="e">
        <f t="shared" si="4"/>
        <v>#DIV/0!</v>
      </c>
      <c r="I76" s="353" t="e">
        <f t="shared" si="5"/>
        <v>#DIV/0!</v>
      </c>
    </row>
    <row r="77" spans="1:9" ht="14.25">
      <c r="A77" s="303">
        <v>2010710</v>
      </c>
      <c r="B77" s="303" t="s">
        <v>221</v>
      </c>
      <c r="C77" s="354"/>
      <c r="D77" s="354"/>
      <c r="E77" s="354"/>
      <c r="F77" s="354"/>
      <c r="G77" s="353" t="e">
        <f t="shared" si="3"/>
        <v>#DIV/0!</v>
      </c>
      <c r="H77" s="353" t="e">
        <f t="shared" si="4"/>
        <v>#DIV/0!</v>
      </c>
      <c r="I77" s="353" t="e">
        <f t="shared" si="5"/>
        <v>#DIV/0!</v>
      </c>
    </row>
    <row r="78" spans="1:9" ht="14.25">
      <c r="A78" s="303" t="s">
        <v>222</v>
      </c>
      <c r="B78" s="303" t="s">
        <v>126</v>
      </c>
      <c r="C78" s="354"/>
      <c r="D78" s="354"/>
      <c r="E78" s="354"/>
      <c r="F78" s="354"/>
      <c r="G78" s="353" t="e">
        <f t="shared" si="3"/>
        <v>#DIV/0!</v>
      </c>
      <c r="H78" s="353" t="e">
        <f t="shared" si="4"/>
        <v>#DIV/0!</v>
      </c>
      <c r="I78" s="353" t="e">
        <f t="shared" si="5"/>
        <v>#DIV/0!</v>
      </c>
    </row>
    <row r="79" spans="1:9" ht="14.25">
      <c r="A79" s="303" t="s">
        <v>223</v>
      </c>
      <c r="B79" s="303" t="s">
        <v>224</v>
      </c>
      <c r="C79" s="354">
        <v>601</v>
      </c>
      <c r="D79" s="354"/>
      <c r="E79" s="354"/>
      <c r="F79" s="354"/>
      <c r="G79" s="353" t="e">
        <f t="shared" si="3"/>
        <v>#DIV/0!</v>
      </c>
      <c r="H79" s="353">
        <f t="shared" si="4"/>
        <v>0</v>
      </c>
      <c r="I79" s="353" t="e">
        <f t="shared" si="5"/>
        <v>#DIV/0!</v>
      </c>
    </row>
    <row r="80" spans="1:9" ht="14.25">
      <c r="A80" s="303" t="s">
        <v>225</v>
      </c>
      <c r="B80" s="352" t="s">
        <v>226</v>
      </c>
      <c r="C80" s="353">
        <f>SUM(C81:C88)</f>
        <v>234</v>
      </c>
      <c r="D80" s="353">
        <f>SUM(D81:D88)</f>
        <v>200</v>
      </c>
      <c r="E80" s="353">
        <f>SUM(E81:E88)</f>
        <v>299</v>
      </c>
      <c r="F80" s="353">
        <f>SUM(F81:F88)</f>
        <v>299</v>
      </c>
      <c r="G80" s="353">
        <f t="shared" si="3"/>
        <v>149.5</v>
      </c>
      <c r="H80" s="353">
        <f t="shared" si="4"/>
        <v>127.77777777777777</v>
      </c>
      <c r="I80" s="353">
        <f t="shared" si="5"/>
        <v>100</v>
      </c>
    </row>
    <row r="81" spans="1:9" ht="14.25">
      <c r="A81" s="303" t="s">
        <v>227</v>
      </c>
      <c r="B81" s="303" t="s">
        <v>108</v>
      </c>
      <c r="C81" s="354">
        <v>112</v>
      </c>
      <c r="D81" s="354">
        <v>89</v>
      </c>
      <c r="E81" s="354">
        <v>116</v>
      </c>
      <c r="F81" s="354">
        <v>116</v>
      </c>
      <c r="G81" s="353">
        <f t="shared" si="3"/>
        <v>130.3370786516854</v>
      </c>
      <c r="H81" s="353">
        <f t="shared" si="4"/>
        <v>103.57142857142858</v>
      </c>
      <c r="I81" s="353">
        <f t="shared" si="5"/>
        <v>100</v>
      </c>
    </row>
    <row r="82" spans="1:9" ht="14.25">
      <c r="A82" s="303" t="s">
        <v>228</v>
      </c>
      <c r="B82" s="303" t="s">
        <v>110</v>
      </c>
      <c r="C82" s="354"/>
      <c r="D82" s="354"/>
      <c r="E82" s="354"/>
      <c r="F82" s="354"/>
      <c r="G82" s="353" t="e">
        <f t="shared" si="3"/>
        <v>#DIV/0!</v>
      </c>
      <c r="H82" s="353" t="e">
        <f t="shared" si="4"/>
        <v>#DIV/0!</v>
      </c>
      <c r="I82" s="353" t="e">
        <f t="shared" si="5"/>
        <v>#DIV/0!</v>
      </c>
    </row>
    <row r="83" spans="1:9" ht="14.25">
      <c r="A83" s="303" t="s">
        <v>229</v>
      </c>
      <c r="B83" s="303" t="s">
        <v>112</v>
      </c>
      <c r="C83" s="354"/>
      <c r="D83" s="354"/>
      <c r="E83" s="354"/>
      <c r="F83" s="354"/>
      <c r="G83" s="353" t="e">
        <f t="shared" si="3"/>
        <v>#DIV/0!</v>
      </c>
      <c r="H83" s="353" t="e">
        <f t="shared" si="4"/>
        <v>#DIV/0!</v>
      </c>
      <c r="I83" s="353" t="e">
        <f t="shared" si="5"/>
        <v>#DIV/0!</v>
      </c>
    </row>
    <row r="84" spans="1:9" ht="14.25">
      <c r="A84" s="303" t="s">
        <v>230</v>
      </c>
      <c r="B84" s="303" t="s">
        <v>231</v>
      </c>
      <c r="C84" s="354">
        <v>38</v>
      </c>
      <c r="D84" s="354">
        <v>31</v>
      </c>
      <c r="E84" s="354">
        <v>116</v>
      </c>
      <c r="F84" s="354">
        <v>116</v>
      </c>
      <c r="G84" s="353">
        <f t="shared" si="3"/>
        <v>374.19354838709677</v>
      </c>
      <c r="H84" s="353">
        <f t="shared" si="4"/>
        <v>305.2631578947369</v>
      </c>
      <c r="I84" s="353">
        <f t="shared" si="5"/>
        <v>100</v>
      </c>
    </row>
    <row r="85" spans="1:9" ht="14.25">
      <c r="A85" s="303" t="s">
        <v>232</v>
      </c>
      <c r="B85" s="303" t="s">
        <v>233</v>
      </c>
      <c r="C85" s="354"/>
      <c r="D85" s="354"/>
      <c r="E85" s="354"/>
      <c r="F85" s="354"/>
      <c r="G85" s="353" t="e">
        <f t="shared" si="3"/>
        <v>#DIV/0!</v>
      </c>
      <c r="H85" s="353" t="e">
        <f t="shared" si="4"/>
        <v>#DIV/0!</v>
      </c>
      <c r="I85" s="353" t="e">
        <f t="shared" si="5"/>
        <v>#DIV/0!</v>
      </c>
    </row>
    <row r="86" spans="1:9" ht="14.25">
      <c r="A86" s="303" t="s">
        <v>234</v>
      </c>
      <c r="B86" s="303" t="s">
        <v>209</v>
      </c>
      <c r="C86" s="354"/>
      <c r="D86" s="354">
        <v>1</v>
      </c>
      <c r="E86" s="354">
        <v>1</v>
      </c>
      <c r="F86" s="354">
        <v>1</v>
      </c>
      <c r="G86" s="353">
        <f t="shared" si="3"/>
        <v>100</v>
      </c>
      <c r="H86" s="353" t="e">
        <f t="shared" si="4"/>
        <v>#DIV/0!</v>
      </c>
      <c r="I86" s="353">
        <f t="shared" si="5"/>
        <v>100</v>
      </c>
    </row>
    <row r="87" spans="1:9" ht="14.25">
      <c r="A87" s="303" t="s">
        <v>235</v>
      </c>
      <c r="B87" s="303" t="s">
        <v>126</v>
      </c>
      <c r="C87" s="354">
        <v>49</v>
      </c>
      <c r="D87" s="354">
        <v>29</v>
      </c>
      <c r="E87" s="354">
        <v>61</v>
      </c>
      <c r="F87" s="354">
        <v>61</v>
      </c>
      <c r="G87" s="353">
        <f t="shared" si="3"/>
        <v>210.3448275862069</v>
      </c>
      <c r="H87" s="353">
        <f t="shared" si="4"/>
        <v>124.48979591836735</v>
      </c>
      <c r="I87" s="353">
        <f t="shared" si="5"/>
        <v>100</v>
      </c>
    </row>
    <row r="88" spans="1:9" ht="14.25">
      <c r="A88" s="303" t="s">
        <v>236</v>
      </c>
      <c r="B88" s="303" t="s">
        <v>237</v>
      </c>
      <c r="C88" s="354">
        <v>35</v>
      </c>
      <c r="D88" s="354">
        <v>50</v>
      </c>
      <c r="E88" s="354">
        <v>5</v>
      </c>
      <c r="F88" s="354">
        <v>5</v>
      </c>
      <c r="G88" s="353">
        <f t="shared" si="3"/>
        <v>10</v>
      </c>
      <c r="H88" s="353">
        <f t="shared" si="4"/>
        <v>14.285714285714285</v>
      </c>
      <c r="I88" s="353">
        <f t="shared" si="5"/>
        <v>100</v>
      </c>
    </row>
    <row r="89" spans="1:9" ht="14.25">
      <c r="A89" s="303" t="s">
        <v>238</v>
      </c>
      <c r="B89" s="352" t="s">
        <v>239</v>
      </c>
      <c r="C89" s="354">
        <f>SUM(C90:C101)</f>
        <v>0</v>
      </c>
      <c r="D89" s="354">
        <f>SUM(D90:D101)</f>
        <v>0</v>
      </c>
      <c r="E89" s="354">
        <f>SUM(E90:E101)</f>
        <v>0</v>
      </c>
      <c r="F89" s="354">
        <f>SUM(F90:F101)</f>
        <v>0</v>
      </c>
      <c r="G89" s="353" t="e">
        <f t="shared" si="3"/>
        <v>#DIV/0!</v>
      </c>
      <c r="H89" s="353" t="e">
        <f t="shared" si="4"/>
        <v>#DIV/0!</v>
      </c>
      <c r="I89" s="353" t="e">
        <f t="shared" si="5"/>
        <v>#DIV/0!</v>
      </c>
    </row>
    <row r="90" spans="1:9" ht="14.25">
      <c r="A90" s="303" t="s">
        <v>240</v>
      </c>
      <c r="B90" s="303" t="s">
        <v>108</v>
      </c>
      <c r="C90" s="354"/>
      <c r="D90" s="354"/>
      <c r="E90" s="354"/>
      <c r="F90" s="354"/>
      <c r="G90" s="353" t="e">
        <f t="shared" si="3"/>
        <v>#DIV/0!</v>
      </c>
      <c r="H90" s="353" t="e">
        <f t="shared" si="4"/>
        <v>#DIV/0!</v>
      </c>
      <c r="I90" s="353" t="e">
        <f t="shared" si="5"/>
        <v>#DIV/0!</v>
      </c>
    </row>
    <row r="91" spans="1:9" ht="14.25">
      <c r="A91" s="303" t="s">
        <v>241</v>
      </c>
      <c r="B91" s="303" t="s">
        <v>110</v>
      </c>
      <c r="C91" s="354"/>
      <c r="D91" s="354"/>
      <c r="E91" s="354"/>
      <c r="F91" s="354"/>
      <c r="G91" s="353" t="e">
        <f t="shared" si="3"/>
        <v>#DIV/0!</v>
      </c>
      <c r="H91" s="353" t="e">
        <f t="shared" si="4"/>
        <v>#DIV/0!</v>
      </c>
      <c r="I91" s="353" t="e">
        <f t="shared" si="5"/>
        <v>#DIV/0!</v>
      </c>
    </row>
    <row r="92" spans="1:9" ht="14.25">
      <c r="A92" s="303" t="s">
        <v>242</v>
      </c>
      <c r="B92" s="303" t="s">
        <v>112</v>
      </c>
      <c r="C92" s="354"/>
      <c r="D92" s="354"/>
      <c r="E92" s="354"/>
      <c r="F92" s="354"/>
      <c r="G92" s="353" t="e">
        <f t="shared" si="3"/>
        <v>#DIV/0!</v>
      </c>
      <c r="H92" s="353" t="e">
        <f t="shared" si="4"/>
        <v>#DIV/0!</v>
      </c>
      <c r="I92" s="353" t="e">
        <f t="shared" si="5"/>
        <v>#DIV/0!</v>
      </c>
    </row>
    <row r="93" spans="1:9" ht="14.25">
      <c r="A93" s="303" t="s">
        <v>243</v>
      </c>
      <c r="B93" s="303" t="s">
        <v>244</v>
      </c>
      <c r="C93" s="354"/>
      <c r="D93" s="354"/>
      <c r="E93" s="354"/>
      <c r="F93" s="354"/>
      <c r="G93" s="353" t="e">
        <f t="shared" si="3"/>
        <v>#DIV/0!</v>
      </c>
      <c r="H93" s="353" t="e">
        <f t="shared" si="4"/>
        <v>#DIV/0!</v>
      </c>
      <c r="I93" s="353" t="e">
        <f t="shared" si="5"/>
        <v>#DIV/0!</v>
      </c>
    </row>
    <row r="94" spans="1:9" ht="14.25">
      <c r="A94" s="303" t="s">
        <v>245</v>
      </c>
      <c r="B94" s="303" t="s">
        <v>246</v>
      </c>
      <c r="C94" s="354"/>
      <c r="D94" s="354"/>
      <c r="E94" s="354"/>
      <c r="F94" s="354"/>
      <c r="G94" s="353" t="e">
        <f t="shared" si="3"/>
        <v>#DIV/0!</v>
      </c>
      <c r="H94" s="353" t="e">
        <f t="shared" si="4"/>
        <v>#DIV/0!</v>
      </c>
      <c r="I94" s="353" t="e">
        <f t="shared" si="5"/>
        <v>#DIV/0!</v>
      </c>
    </row>
    <row r="95" spans="1:9" ht="14.25">
      <c r="A95" s="303" t="s">
        <v>247</v>
      </c>
      <c r="B95" s="303" t="s">
        <v>209</v>
      </c>
      <c r="C95" s="354"/>
      <c r="D95" s="354"/>
      <c r="E95" s="354"/>
      <c r="F95" s="354"/>
      <c r="G95" s="353" t="e">
        <f t="shared" si="3"/>
        <v>#DIV/0!</v>
      </c>
      <c r="H95" s="353" t="e">
        <f t="shared" si="4"/>
        <v>#DIV/0!</v>
      </c>
      <c r="I95" s="353" t="e">
        <f t="shared" si="5"/>
        <v>#DIV/0!</v>
      </c>
    </row>
    <row r="96" spans="1:9" ht="14.25">
      <c r="A96" s="303" t="s">
        <v>248</v>
      </c>
      <c r="B96" s="303" t="s">
        <v>249</v>
      </c>
      <c r="C96" s="354"/>
      <c r="D96" s="354"/>
      <c r="E96" s="354"/>
      <c r="F96" s="354"/>
      <c r="G96" s="353" t="e">
        <f t="shared" si="3"/>
        <v>#DIV/0!</v>
      </c>
      <c r="H96" s="353" t="e">
        <f t="shared" si="4"/>
        <v>#DIV/0!</v>
      </c>
      <c r="I96" s="353" t="e">
        <f t="shared" si="5"/>
        <v>#DIV/0!</v>
      </c>
    </row>
    <row r="97" spans="1:9" ht="14.25">
      <c r="A97" s="303" t="s">
        <v>250</v>
      </c>
      <c r="B97" s="303" t="s">
        <v>251</v>
      </c>
      <c r="C97" s="354"/>
      <c r="D97" s="354"/>
      <c r="E97" s="354"/>
      <c r="F97" s="354"/>
      <c r="G97" s="353" t="e">
        <f t="shared" si="3"/>
        <v>#DIV/0!</v>
      </c>
      <c r="H97" s="353" t="e">
        <f t="shared" si="4"/>
        <v>#DIV/0!</v>
      </c>
      <c r="I97" s="353" t="e">
        <f t="shared" si="5"/>
        <v>#DIV/0!</v>
      </c>
    </row>
    <row r="98" spans="1:9" ht="14.25">
      <c r="A98" s="303" t="s">
        <v>252</v>
      </c>
      <c r="B98" s="303" t="s">
        <v>253</v>
      </c>
      <c r="C98" s="354"/>
      <c r="D98" s="354"/>
      <c r="E98" s="354"/>
      <c r="F98" s="354"/>
      <c r="G98" s="353" t="e">
        <f t="shared" si="3"/>
        <v>#DIV/0!</v>
      </c>
      <c r="H98" s="353" t="e">
        <f t="shared" si="4"/>
        <v>#DIV/0!</v>
      </c>
      <c r="I98" s="353" t="e">
        <f t="shared" si="5"/>
        <v>#DIV/0!</v>
      </c>
    </row>
    <row r="99" spans="1:9" ht="14.25">
      <c r="A99" s="303" t="s">
        <v>254</v>
      </c>
      <c r="B99" s="303" t="s">
        <v>255</v>
      </c>
      <c r="C99" s="354"/>
      <c r="D99" s="354"/>
      <c r="E99" s="354"/>
      <c r="F99" s="354"/>
      <c r="G99" s="353" t="e">
        <f t="shared" si="3"/>
        <v>#DIV/0!</v>
      </c>
      <c r="H99" s="353" t="e">
        <f t="shared" si="4"/>
        <v>#DIV/0!</v>
      </c>
      <c r="I99" s="353" t="e">
        <f t="shared" si="5"/>
        <v>#DIV/0!</v>
      </c>
    </row>
    <row r="100" spans="1:9" ht="14.25">
      <c r="A100" s="303" t="s">
        <v>256</v>
      </c>
      <c r="B100" s="303" t="s">
        <v>126</v>
      </c>
      <c r="C100" s="354"/>
      <c r="D100" s="354"/>
      <c r="E100" s="354"/>
      <c r="F100" s="354"/>
      <c r="G100" s="353" t="e">
        <f t="shared" si="3"/>
        <v>#DIV/0!</v>
      </c>
      <c r="H100" s="353" t="e">
        <f t="shared" si="4"/>
        <v>#DIV/0!</v>
      </c>
      <c r="I100" s="353" t="e">
        <f t="shared" si="5"/>
        <v>#DIV/0!</v>
      </c>
    </row>
    <row r="101" spans="1:9" ht="14.25">
      <c r="A101" s="303" t="s">
        <v>257</v>
      </c>
      <c r="B101" s="303" t="s">
        <v>258</v>
      </c>
      <c r="C101" s="354"/>
      <c r="D101" s="354"/>
      <c r="E101" s="354"/>
      <c r="F101" s="354"/>
      <c r="G101" s="353" t="e">
        <f t="shared" si="3"/>
        <v>#DIV/0!</v>
      </c>
      <c r="H101" s="353" t="e">
        <f t="shared" si="4"/>
        <v>#DIV/0!</v>
      </c>
      <c r="I101" s="353" t="e">
        <f t="shared" si="5"/>
        <v>#DIV/0!</v>
      </c>
    </row>
    <row r="102" spans="1:9" ht="14.25">
      <c r="A102" s="356" t="s">
        <v>259</v>
      </c>
      <c r="B102" s="357" t="s">
        <v>260</v>
      </c>
      <c r="C102" s="358">
        <f>SUM(C103:C110)</f>
        <v>451</v>
      </c>
      <c r="D102" s="358">
        <f>SUM(D103:D110)</f>
        <v>407</v>
      </c>
      <c r="E102" s="358">
        <f>SUM(E103:E110)</f>
        <v>679</v>
      </c>
      <c r="F102" s="358">
        <f>SUM(F103:F110)</f>
        <v>679</v>
      </c>
      <c r="G102" s="353">
        <f t="shared" si="3"/>
        <v>166.83046683046683</v>
      </c>
      <c r="H102" s="353">
        <f t="shared" si="4"/>
        <v>150.55432372505544</v>
      </c>
      <c r="I102" s="353">
        <f t="shared" si="5"/>
        <v>100</v>
      </c>
    </row>
    <row r="103" spans="1:9" ht="14.25">
      <c r="A103" s="303" t="s">
        <v>261</v>
      </c>
      <c r="B103" s="303" t="s">
        <v>108</v>
      </c>
      <c r="C103" s="354">
        <v>344</v>
      </c>
      <c r="D103" s="354">
        <v>350</v>
      </c>
      <c r="E103" s="354">
        <v>545</v>
      </c>
      <c r="F103" s="354">
        <v>545</v>
      </c>
      <c r="G103" s="353">
        <f t="shared" si="3"/>
        <v>155.71428571428572</v>
      </c>
      <c r="H103" s="353">
        <f t="shared" si="4"/>
        <v>158.43023255813952</v>
      </c>
      <c r="I103" s="353">
        <f t="shared" si="5"/>
        <v>100</v>
      </c>
    </row>
    <row r="104" spans="1:9" ht="14.25">
      <c r="A104" s="303" t="s">
        <v>262</v>
      </c>
      <c r="B104" s="303" t="s">
        <v>110</v>
      </c>
      <c r="C104" s="354"/>
      <c r="D104" s="354"/>
      <c r="E104" s="354">
        <v>1</v>
      </c>
      <c r="F104" s="354">
        <v>1</v>
      </c>
      <c r="G104" s="353" t="e">
        <f t="shared" si="3"/>
        <v>#DIV/0!</v>
      </c>
      <c r="H104" s="353" t="e">
        <f t="shared" si="4"/>
        <v>#DIV/0!</v>
      </c>
      <c r="I104" s="353">
        <f t="shared" si="5"/>
        <v>100</v>
      </c>
    </row>
    <row r="105" spans="1:9" ht="14.25">
      <c r="A105" s="303" t="s">
        <v>263</v>
      </c>
      <c r="B105" s="303" t="s">
        <v>112</v>
      </c>
      <c r="C105" s="354"/>
      <c r="D105" s="354"/>
      <c r="E105" s="354"/>
      <c r="F105" s="354"/>
      <c r="G105" s="353" t="e">
        <f t="shared" si="3"/>
        <v>#DIV/0!</v>
      </c>
      <c r="H105" s="353" t="e">
        <f t="shared" si="4"/>
        <v>#DIV/0!</v>
      </c>
      <c r="I105" s="353" t="e">
        <f t="shared" si="5"/>
        <v>#DIV/0!</v>
      </c>
    </row>
    <row r="106" spans="1:9" ht="14.25">
      <c r="A106" s="303" t="s">
        <v>264</v>
      </c>
      <c r="B106" s="303" t="s">
        <v>265</v>
      </c>
      <c r="C106" s="354">
        <v>25</v>
      </c>
      <c r="D106" s="354">
        <v>25</v>
      </c>
      <c r="E106" s="354">
        <v>61</v>
      </c>
      <c r="F106" s="354">
        <v>61</v>
      </c>
      <c r="G106" s="353">
        <f t="shared" si="3"/>
        <v>244</v>
      </c>
      <c r="H106" s="353">
        <f t="shared" si="4"/>
        <v>244</v>
      </c>
      <c r="I106" s="353">
        <f t="shared" si="5"/>
        <v>100</v>
      </c>
    </row>
    <row r="107" spans="1:9" ht="14.25">
      <c r="A107" s="303" t="s">
        <v>266</v>
      </c>
      <c r="B107" s="303" t="s">
        <v>267</v>
      </c>
      <c r="C107" s="354"/>
      <c r="D107" s="354"/>
      <c r="E107" s="354"/>
      <c r="F107" s="354"/>
      <c r="G107" s="353" t="e">
        <f t="shared" si="3"/>
        <v>#DIV/0!</v>
      </c>
      <c r="H107" s="353" t="e">
        <f t="shared" si="4"/>
        <v>#DIV/0!</v>
      </c>
      <c r="I107" s="353" t="e">
        <f t="shared" si="5"/>
        <v>#DIV/0!</v>
      </c>
    </row>
    <row r="108" spans="1:9" ht="14.25">
      <c r="A108" s="303" t="s">
        <v>268</v>
      </c>
      <c r="B108" s="303" t="s">
        <v>269</v>
      </c>
      <c r="C108" s="354"/>
      <c r="D108" s="354"/>
      <c r="E108" s="354"/>
      <c r="F108" s="354"/>
      <c r="G108" s="353" t="e">
        <f t="shared" si="3"/>
        <v>#DIV/0!</v>
      </c>
      <c r="H108" s="353" t="e">
        <f t="shared" si="4"/>
        <v>#DIV/0!</v>
      </c>
      <c r="I108" s="353" t="e">
        <f t="shared" si="5"/>
        <v>#DIV/0!</v>
      </c>
    </row>
    <row r="109" spans="1:9" ht="14.25">
      <c r="A109" s="303" t="s">
        <v>270</v>
      </c>
      <c r="B109" s="303" t="s">
        <v>126</v>
      </c>
      <c r="C109" s="354"/>
      <c r="D109" s="354"/>
      <c r="E109" s="354"/>
      <c r="F109" s="354"/>
      <c r="G109" s="353" t="e">
        <f t="shared" si="3"/>
        <v>#DIV/0!</v>
      </c>
      <c r="H109" s="353" t="e">
        <f t="shared" si="4"/>
        <v>#DIV/0!</v>
      </c>
      <c r="I109" s="353" t="e">
        <f t="shared" si="5"/>
        <v>#DIV/0!</v>
      </c>
    </row>
    <row r="110" spans="1:9" ht="14.25">
      <c r="A110" s="303" t="s">
        <v>271</v>
      </c>
      <c r="B110" s="303" t="s">
        <v>272</v>
      </c>
      <c r="C110" s="354">
        <v>82</v>
      </c>
      <c r="D110" s="354">
        <v>32</v>
      </c>
      <c r="E110" s="354">
        <v>72</v>
      </c>
      <c r="F110" s="354">
        <v>72</v>
      </c>
      <c r="G110" s="353">
        <f t="shared" si="3"/>
        <v>225</v>
      </c>
      <c r="H110" s="353">
        <f t="shared" si="4"/>
        <v>87.8048780487805</v>
      </c>
      <c r="I110" s="353">
        <f t="shared" si="5"/>
        <v>100</v>
      </c>
    </row>
    <row r="111" spans="1:9" ht="14.25">
      <c r="A111" s="303" t="s">
        <v>273</v>
      </c>
      <c r="B111" s="352" t="s">
        <v>274</v>
      </c>
      <c r="C111" s="353">
        <f>SUM(C112:C121)</f>
        <v>200</v>
      </c>
      <c r="D111" s="353">
        <f>SUM(D112:D121)</f>
        <v>165</v>
      </c>
      <c r="E111" s="353">
        <f>SUM(E112:E121)</f>
        <v>259</v>
      </c>
      <c r="F111" s="353">
        <f>SUM(F112:F121)</f>
        <v>259</v>
      </c>
      <c r="G111" s="353">
        <f t="shared" si="3"/>
        <v>156.96969696969697</v>
      </c>
      <c r="H111" s="353">
        <f t="shared" si="4"/>
        <v>129.5</v>
      </c>
      <c r="I111" s="353">
        <f t="shared" si="5"/>
        <v>100</v>
      </c>
    </row>
    <row r="112" spans="1:9" ht="14.25">
      <c r="A112" s="303" t="s">
        <v>275</v>
      </c>
      <c r="B112" s="303" t="s">
        <v>108</v>
      </c>
      <c r="C112" s="354">
        <v>80</v>
      </c>
      <c r="D112" s="354">
        <v>76</v>
      </c>
      <c r="E112" s="354">
        <v>70</v>
      </c>
      <c r="F112" s="354">
        <v>70</v>
      </c>
      <c r="G112" s="353">
        <f t="shared" si="3"/>
        <v>92.10526315789474</v>
      </c>
      <c r="H112" s="353">
        <f t="shared" si="4"/>
        <v>87.5</v>
      </c>
      <c r="I112" s="353">
        <f t="shared" si="5"/>
        <v>100</v>
      </c>
    </row>
    <row r="113" spans="1:9" ht="14.25">
      <c r="A113" s="303" t="s">
        <v>276</v>
      </c>
      <c r="B113" s="303" t="s">
        <v>110</v>
      </c>
      <c r="C113" s="354">
        <v>15</v>
      </c>
      <c r="D113" s="354">
        <v>15</v>
      </c>
      <c r="E113" s="354">
        <v>51</v>
      </c>
      <c r="F113" s="354">
        <v>51</v>
      </c>
      <c r="G113" s="353">
        <f t="shared" si="3"/>
        <v>340</v>
      </c>
      <c r="H113" s="353">
        <f t="shared" si="4"/>
        <v>340</v>
      </c>
      <c r="I113" s="353">
        <f t="shared" si="5"/>
        <v>100</v>
      </c>
    </row>
    <row r="114" spans="1:9" ht="14.25">
      <c r="A114" s="303" t="s">
        <v>277</v>
      </c>
      <c r="B114" s="303" t="s">
        <v>112</v>
      </c>
      <c r="C114" s="354"/>
      <c r="D114" s="354"/>
      <c r="E114" s="354"/>
      <c r="F114" s="354"/>
      <c r="G114" s="353" t="e">
        <f t="shared" si="3"/>
        <v>#DIV/0!</v>
      </c>
      <c r="H114" s="353" t="e">
        <f t="shared" si="4"/>
        <v>#DIV/0!</v>
      </c>
      <c r="I114" s="353" t="e">
        <f t="shared" si="5"/>
        <v>#DIV/0!</v>
      </c>
    </row>
    <row r="115" spans="1:9" ht="14.25">
      <c r="A115" s="303" t="s">
        <v>278</v>
      </c>
      <c r="B115" s="303" t="s">
        <v>279</v>
      </c>
      <c r="C115" s="354"/>
      <c r="D115" s="354"/>
      <c r="E115" s="354"/>
      <c r="F115" s="354"/>
      <c r="G115" s="353" t="e">
        <f t="shared" si="3"/>
        <v>#DIV/0!</v>
      </c>
      <c r="H115" s="353" t="e">
        <f t="shared" si="4"/>
        <v>#DIV/0!</v>
      </c>
      <c r="I115" s="353" t="e">
        <f t="shared" si="5"/>
        <v>#DIV/0!</v>
      </c>
    </row>
    <row r="116" spans="1:9" ht="14.25">
      <c r="A116" s="303" t="s">
        <v>280</v>
      </c>
      <c r="B116" s="303" t="s">
        <v>281</v>
      </c>
      <c r="C116" s="354"/>
      <c r="D116" s="354"/>
      <c r="E116" s="354"/>
      <c r="F116" s="354"/>
      <c r="G116" s="353" t="e">
        <f t="shared" si="3"/>
        <v>#DIV/0!</v>
      </c>
      <c r="H116" s="353" t="e">
        <f t="shared" si="4"/>
        <v>#DIV/0!</v>
      </c>
      <c r="I116" s="353" t="e">
        <f t="shared" si="5"/>
        <v>#DIV/0!</v>
      </c>
    </row>
    <row r="117" spans="1:9" ht="14.25">
      <c r="A117" s="303" t="s">
        <v>282</v>
      </c>
      <c r="B117" s="303" t="s">
        <v>283</v>
      </c>
      <c r="C117" s="354"/>
      <c r="D117" s="354"/>
      <c r="E117" s="354"/>
      <c r="F117" s="354"/>
      <c r="G117" s="353" t="e">
        <f t="shared" si="3"/>
        <v>#DIV/0!</v>
      </c>
      <c r="H117" s="353" t="e">
        <f t="shared" si="4"/>
        <v>#DIV/0!</v>
      </c>
      <c r="I117" s="353" t="e">
        <f t="shared" si="5"/>
        <v>#DIV/0!</v>
      </c>
    </row>
    <row r="118" spans="1:9" ht="14.25">
      <c r="A118" s="303" t="s">
        <v>284</v>
      </c>
      <c r="B118" s="303" t="s">
        <v>285</v>
      </c>
      <c r="C118" s="354"/>
      <c r="D118" s="354"/>
      <c r="E118" s="354"/>
      <c r="F118" s="354"/>
      <c r="G118" s="353" t="e">
        <f t="shared" si="3"/>
        <v>#DIV/0!</v>
      </c>
      <c r="H118" s="353" t="e">
        <f t="shared" si="4"/>
        <v>#DIV/0!</v>
      </c>
      <c r="I118" s="353" t="e">
        <f t="shared" si="5"/>
        <v>#DIV/0!</v>
      </c>
    </row>
    <row r="119" spans="1:9" ht="14.25">
      <c r="A119" s="303" t="s">
        <v>286</v>
      </c>
      <c r="B119" s="303" t="s">
        <v>287</v>
      </c>
      <c r="C119" s="354">
        <v>30</v>
      </c>
      <c r="D119" s="354">
        <v>30</v>
      </c>
      <c r="E119" s="354">
        <v>43</v>
      </c>
      <c r="F119" s="354">
        <v>43</v>
      </c>
      <c r="G119" s="353">
        <f t="shared" si="3"/>
        <v>143.33333333333334</v>
      </c>
      <c r="H119" s="353">
        <f t="shared" si="4"/>
        <v>143.33333333333334</v>
      </c>
      <c r="I119" s="353">
        <f t="shared" si="5"/>
        <v>100</v>
      </c>
    </row>
    <row r="120" spans="1:9" ht="14.25">
      <c r="A120" s="303" t="s">
        <v>288</v>
      </c>
      <c r="B120" s="303" t="s">
        <v>126</v>
      </c>
      <c r="C120" s="354">
        <v>72</v>
      </c>
      <c r="D120" s="354">
        <v>44</v>
      </c>
      <c r="E120" s="354">
        <v>95</v>
      </c>
      <c r="F120" s="354">
        <v>95</v>
      </c>
      <c r="G120" s="353">
        <f t="shared" si="3"/>
        <v>215.9090909090909</v>
      </c>
      <c r="H120" s="353">
        <f t="shared" si="4"/>
        <v>131.94444444444443</v>
      </c>
      <c r="I120" s="353">
        <f t="shared" si="5"/>
        <v>100</v>
      </c>
    </row>
    <row r="121" spans="1:9" ht="14.25">
      <c r="A121" s="303" t="s">
        <v>289</v>
      </c>
      <c r="B121" s="303" t="s">
        <v>290</v>
      </c>
      <c r="C121" s="354">
        <v>3</v>
      </c>
      <c r="D121" s="354"/>
      <c r="E121" s="354"/>
      <c r="F121" s="354"/>
      <c r="G121" s="353" t="e">
        <f t="shared" si="3"/>
        <v>#DIV/0!</v>
      </c>
      <c r="H121" s="353">
        <f t="shared" si="4"/>
        <v>0</v>
      </c>
      <c r="I121" s="353" t="e">
        <f t="shared" si="5"/>
        <v>#DIV/0!</v>
      </c>
    </row>
    <row r="122" spans="1:9" ht="14.25">
      <c r="A122" s="303" t="s">
        <v>291</v>
      </c>
      <c r="B122" s="352" t="s">
        <v>292</v>
      </c>
      <c r="C122" s="353">
        <f>SUM(C123:C133)</f>
        <v>0</v>
      </c>
      <c r="D122" s="353">
        <f>SUM(D123:D133)</f>
        <v>0</v>
      </c>
      <c r="E122" s="353">
        <f>SUM(E123:E133)</f>
        <v>0</v>
      </c>
      <c r="F122" s="353">
        <f>SUM(F123:F133)</f>
        <v>0</v>
      </c>
      <c r="G122" s="353" t="e">
        <f t="shared" si="3"/>
        <v>#DIV/0!</v>
      </c>
      <c r="H122" s="353" t="e">
        <f t="shared" si="4"/>
        <v>#DIV/0!</v>
      </c>
      <c r="I122" s="353" t="e">
        <f t="shared" si="5"/>
        <v>#DIV/0!</v>
      </c>
    </row>
    <row r="123" spans="1:9" ht="14.25">
      <c r="A123" s="303" t="s">
        <v>293</v>
      </c>
      <c r="B123" s="303" t="s">
        <v>108</v>
      </c>
      <c r="C123" s="354"/>
      <c r="D123" s="354"/>
      <c r="E123" s="354"/>
      <c r="F123" s="354"/>
      <c r="G123" s="353" t="e">
        <f t="shared" si="3"/>
        <v>#DIV/0!</v>
      </c>
      <c r="H123" s="353" t="e">
        <f t="shared" si="4"/>
        <v>#DIV/0!</v>
      </c>
      <c r="I123" s="353" t="e">
        <f t="shared" si="5"/>
        <v>#DIV/0!</v>
      </c>
    </row>
    <row r="124" spans="1:9" ht="14.25">
      <c r="A124" s="303" t="s">
        <v>294</v>
      </c>
      <c r="B124" s="303" t="s">
        <v>110</v>
      </c>
      <c r="C124" s="354"/>
      <c r="D124" s="354"/>
      <c r="E124" s="354"/>
      <c r="F124" s="354"/>
      <c r="G124" s="353" t="e">
        <f t="shared" si="3"/>
        <v>#DIV/0!</v>
      </c>
      <c r="H124" s="353" t="e">
        <f t="shared" si="4"/>
        <v>#DIV/0!</v>
      </c>
      <c r="I124" s="353" t="e">
        <f t="shared" si="5"/>
        <v>#DIV/0!</v>
      </c>
    </row>
    <row r="125" spans="1:9" ht="14.25">
      <c r="A125" s="303" t="s">
        <v>295</v>
      </c>
      <c r="B125" s="303" t="s">
        <v>112</v>
      </c>
      <c r="C125" s="354"/>
      <c r="D125" s="354"/>
      <c r="E125" s="354"/>
      <c r="F125" s="354"/>
      <c r="G125" s="353" t="e">
        <f t="shared" si="3"/>
        <v>#DIV/0!</v>
      </c>
      <c r="H125" s="353" t="e">
        <f t="shared" si="4"/>
        <v>#DIV/0!</v>
      </c>
      <c r="I125" s="353" t="e">
        <f t="shared" si="5"/>
        <v>#DIV/0!</v>
      </c>
    </row>
    <row r="126" spans="1:9" ht="14.25">
      <c r="A126" s="303" t="s">
        <v>296</v>
      </c>
      <c r="B126" s="303" t="s">
        <v>297</v>
      </c>
      <c r="C126" s="354"/>
      <c r="D126" s="354"/>
      <c r="E126" s="354"/>
      <c r="F126" s="354"/>
      <c r="G126" s="353" t="e">
        <f t="shared" si="3"/>
        <v>#DIV/0!</v>
      </c>
      <c r="H126" s="353" t="e">
        <f t="shared" si="4"/>
        <v>#DIV/0!</v>
      </c>
      <c r="I126" s="353" t="e">
        <f t="shared" si="5"/>
        <v>#DIV/0!</v>
      </c>
    </row>
    <row r="127" spans="1:9" ht="14.25">
      <c r="A127" s="303" t="s">
        <v>298</v>
      </c>
      <c r="B127" s="303" t="s">
        <v>299</v>
      </c>
      <c r="C127" s="354"/>
      <c r="D127" s="354"/>
      <c r="E127" s="354"/>
      <c r="F127" s="354"/>
      <c r="G127" s="353" t="e">
        <f t="shared" si="3"/>
        <v>#DIV/0!</v>
      </c>
      <c r="H127" s="353" t="e">
        <f t="shared" si="4"/>
        <v>#DIV/0!</v>
      </c>
      <c r="I127" s="353" t="e">
        <f t="shared" si="5"/>
        <v>#DIV/0!</v>
      </c>
    </row>
    <row r="128" spans="1:9" ht="14.25">
      <c r="A128" s="303" t="s">
        <v>300</v>
      </c>
      <c r="B128" s="303" t="s">
        <v>301</v>
      </c>
      <c r="C128" s="354"/>
      <c r="D128" s="354"/>
      <c r="E128" s="354"/>
      <c r="F128" s="354"/>
      <c r="G128" s="353" t="e">
        <f t="shared" si="3"/>
        <v>#DIV/0!</v>
      </c>
      <c r="H128" s="353" t="e">
        <f t="shared" si="4"/>
        <v>#DIV/0!</v>
      </c>
      <c r="I128" s="353" t="e">
        <f t="shared" si="5"/>
        <v>#DIV/0!</v>
      </c>
    </row>
    <row r="129" spans="1:9" ht="14.25">
      <c r="A129" s="303" t="s">
        <v>302</v>
      </c>
      <c r="B129" s="303" t="s">
        <v>303</v>
      </c>
      <c r="C129" s="354"/>
      <c r="D129" s="354"/>
      <c r="E129" s="354"/>
      <c r="F129" s="354"/>
      <c r="G129" s="353" t="e">
        <f t="shared" si="3"/>
        <v>#DIV/0!</v>
      </c>
      <c r="H129" s="353" t="e">
        <f t="shared" si="4"/>
        <v>#DIV/0!</v>
      </c>
      <c r="I129" s="353" t="e">
        <f t="shared" si="5"/>
        <v>#DIV/0!</v>
      </c>
    </row>
    <row r="130" spans="1:9" ht="14.25">
      <c r="A130" s="303" t="s">
        <v>304</v>
      </c>
      <c r="B130" s="303" t="s">
        <v>305</v>
      </c>
      <c r="C130" s="354"/>
      <c r="D130" s="354"/>
      <c r="E130" s="354"/>
      <c r="F130" s="354"/>
      <c r="G130" s="353" t="e">
        <f t="shared" si="3"/>
        <v>#DIV/0!</v>
      </c>
      <c r="H130" s="353" t="e">
        <f t="shared" si="4"/>
        <v>#DIV/0!</v>
      </c>
      <c r="I130" s="353" t="e">
        <f t="shared" si="5"/>
        <v>#DIV/0!</v>
      </c>
    </row>
    <row r="131" spans="1:9" ht="14.25">
      <c r="A131" s="303" t="s">
        <v>306</v>
      </c>
      <c r="B131" s="303" t="s">
        <v>307</v>
      </c>
      <c r="C131" s="354"/>
      <c r="D131" s="354"/>
      <c r="E131" s="354"/>
      <c r="F131" s="354"/>
      <c r="G131" s="353" t="e">
        <f t="shared" si="3"/>
        <v>#DIV/0!</v>
      </c>
      <c r="H131" s="353" t="e">
        <f t="shared" si="4"/>
        <v>#DIV/0!</v>
      </c>
      <c r="I131" s="353" t="e">
        <f t="shared" si="5"/>
        <v>#DIV/0!</v>
      </c>
    </row>
    <row r="132" spans="1:9" ht="14.25">
      <c r="A132" s="303" t="s">
        <v>308</v>
      </c>
      <c r="B132" s="303" t="s">
        <v>126</v>
      </c>
      <c r="C132" s="354"/>
      <c r="D132" s="354"/>
      <c r="E132" s="354"/>
      <c r="F132" s="354"/>
      <c r="G132" s="353" t="e">
        <f t="shared" si="3"/>
        <v>#DIV/0!</v>
      </c>
      <c r="H132" s="353" t="e">
        <f t="shared" si="4"/>
        <v>#DIV/0!</v>
      </c>
      <c r="I132" s="353" t="e">
        <f t="shared" si="5"/>
        <v>#DIV/0!</v>
      </c>
    </row>
    <row r="133" spans="1:9" ht="14.25">
      <c r="A133" s="303" t="s">
        <v>309</v>
      </c>
      <c r="B133" s="303" t="s">
        <v>310</v>
      </c>
      <c r="C133" s="354"/>
      <c r="D133" s="354"/>
      <c r="E133" s="354"/>
      <c r="F133" s="354"/>
      <c r="G133" s="353" t="e">
        <f t="shared" si="3"/>
        <v>#DIV/0!</v>
      </c>
      <c r="H133" s="353" t="e">
        <f t="shared" si="4"/>
        <v>#DIV/0!</v>
      </c>
      <c r="I133" s="353" t="e">
        <f t="shared" si="5"/>
        <v>#DIV/0!</v>
      </c>
    </row>
    <row r="134" spans="1:9" ht="14.25">
      <c r="A134" s="303" t="s">
        <v>311</v>
      </c>
      <c r="B134" s="352" t="s">
        <v>312</v>
      </c>
      <c r="C134" s="353">
        <f>SUM(C135:C140)</f>
        <v>403</v>
      </c>
      <c r="D134" s="353">
        <f>SUM(D135:D140)</f>
        <v>127</v>
      </c>
      <c r="E134" s="353">
        <f>SUM(E135:E140)</f>
        <v>406</v>
      </c>
      <c r="F134" s="353">
        <f>SUM(F135:F140)</f>
        <v>406</v>
      </c>
      <c r="G134" s="353">
        <f aca="true" t="shared" si="6" ref="G134:G197">F134/D134*100</f>
        <v>319.68503937007875</v>
      </c>
      <c r="H134" s="353">
        <f aca="true" t="shared" si="7" ref="H134:H197">F134/C134*100</f>
        <v>100.74441687344913</v>
      </c>
      <c r="I134" s="353">
        <f aca="true" t="shared" si="8" ref="I134:I197">F134/E134*100</f>
        <v>100</v>
      </c>
    </row>
    <row r="135" spans="1:9" ht="14.25">
      <c r="A135" s="303" t="s">
        <v>313</v>
      </c>
      <c r="B135" s="303" t="s">
        <v>108</v>
      </c>
      <c r="C135" s="354">
        <v>135</v>
      </c>
      <c r="D135" s="354">
        <v>104</v>
      </c>
      <c r="E135" s="354">
        <v>139</v>
      </c>
      <c r="F135" s="354">
        <v>139</v>
      </c>
      <c r="G135" s="353">
        <f t="shared" si="6"/>
        <v>133.65384615384613</v>
      </c>
      <c r="H135" s="353">
        <f t="shared" si="7"/>
        <v>102.96296296296296</v>
      </c>
      <c r="I135" s="353">
        <f t="shared" si="8"/>
        <v>100</v>
      </c>
    </row>
    <row r="136" spans="1:9" ht="14.25">
      <c r="A136" s="303" t="s">
        <v>314</v>
      </c>
      <c r="B136" s="303" t="s">
        <v>110</v>
      </c>
      <c r="C136" s="354"/>
      <c r="D136" s="354"/>
      <c r="E136" s="354"/>
      <c r="F136" s="354"/>
      <c r="G136" s="353" t="e">
        <f t="shared" si="6"/>
        <v>#DIV/0!</v>
      </c>
      <c r="H136" s="353" t="e">
        <f t="shared" si="7"/>
        <v>#DIV/0!</v>
      </c>
      <c r="I136" s="353" t="e">
        <f t="shared" si="8"/>
        <v>#DIV/0!</v>
      </c>
    </row>
    <row r="137" spans="1:9" ht="14.25">
      <c r="A137" s="303" t="s">
        <v>315</v>
      </c>
      <c r="B137" s="303" t="s">
        <v>112</v>
      </c>
      <c r="C137" s="354"/>
      <c r="D137" s="354"/>
      <c r="E137" s="354"/>
      <c r="F137" s="354"/>
      <c r="G137" s="353" t="e">
        <f t="shared" si="6"/>
        <v>#DIV/0!</v>
      </c>
      <c r="H137" s="353" t="e">
        <f t="shared" si="7"/>
        <v>#DIV/0!</v>
      </c>
      <c r="I137" s="353" t="e">
        <f t="shared" si="8"/>
        <v>#DIV/0!</v>
      </c>
    </row>
    <row r="138" spans="1:9" ht="14.25">
      <c r="A138" s="303" t="s">
        <v>316</v>
      </c>
      <c r="B138" s="303" t="s">
        <v>317</v>
      </c>
      <c r="C138" s="354">
        <v>150</v>
      </c>
      <c r="D138" s="354">
        <v>23</v>
      </c>
      <c r="E138" s="354">
        <v>109</v>
      </c>
      <c r="F138" s="354">
        <v>109</v>
      </c>
      <c r="G138" s="353">
        <f t="shared" si="6"/>
        <v>473.9130434782608</v>
      </c>
      <c r="H138" s="353">
        <f t="shared" si="7"/>
        <v>72.66666666666667</v>
      </c>
      <c r="I138" s="353">
        <f t="shared" si="8"/>
        <v>100</v>
      </c>
    </row>
    <row r="139" spans="1:9" ht="14.25">
      <c r="A139" s="303" t="s">
        <v>318</v>
      </c>
      <c r="B139" s="303" t="s">
        <v>126</v>
      </c>
      <c r="C139" s="354"/>
      <c r="D139" s="354"/>
      <c r="E139" s="354"/>
      <c r="F139" s="354"/>
      <c r="G139" s="353" t="e">
        <f t="shared" si="6"/>
        <v>#DIV/0!</v>
      </c>
      <c r="H139" s="353" t="e">
        <f t="shared" si="7"/>
        <v>#DIV/0!</v>
      </c>
      <c r="I139" s="353" t="e">
        <f t="shared" si="8"/>
        <v>#DIV/0!</v>
      </c>
    </row>
    <row r="140" spans="1:9" ht="14.25">
      <c r="A140" s="303" t="s">
        <v>319</v>
      </c>
      <c r="B140" s="303" t="s">
        <v>320</v>
      </c>
      <c r="C140" s="354">
        <v>118</v>
      </c>
      <c r="D140" s="354"/>
      <c r="E140" s="354">
        <v>158</v>
      </c>
      <c r="F140" s="354">
        <v>158</v>
      </c>
      <c r="G140" s="353" t="e">
        <f t="shared" si="6"/>
        <v>#DIV/0!</v>
      </c>
      <c r="H140" s="353">
        <f t="shared" si="7"/>
        <v>133.89830508474577</v>
      </c>
      <c r="I140" s="353">
        <f t="shared" si="8"/>
        <v>100</v>
      </c>
    </row>
    <row r="141" spans="1:9" ht="14.25">
      <c r="A141" s="303" t="s">
        <v>321</v>
      </c>
      <c r="B141" s="352" t="s">
        <v>322</v>
      </c>
      <c r="C141" s="353">
        <f>SUM(C142:C148)</f>
        <v>0</v>
      </c>
      <c r="D141" s="353">
        <f>SUM(D142:D148)</f>
        <v>0</v>
      </c>
      <c r="E141" s="353">
        <f>SUM(E142:E148)</f>
        <v>0</v>
      </c>
      <c r="F141" s="353">
        <f>SUM(F142:F148)</f>
        <v>0</v>
      </c>
      <c r="G141" s="353" t="e">
        <f t="shared" si="6"/>
        <v>#DIV/0!</v>
      </c>
      <c r="H141" s="353" t="e">
        <f t="shared" si="7"/>
        <v>#DIV/0!</v>
      </c>
      <c r="I141" s="353" t="e">
        <f t="shared" si="8"/>
        <v>#DIV/0!</v>
      </c>
    </row>
    <row r="142" spans="1:9" ht="14.25">
      <c r="A142" s="303" t="s">
        <v>323</v>
      </c>
      <c r="B142" s="303" t="s">
        <v>108</v>
      </c>
      <c r="C142" s="354"/>
      <c r="D142" s="354"/>
      <c r="E142" s="354"/>
      <c r="F142" s="354"/>
      <c r="G142" s="353" t="e">
        <f t="shared" si="6"/>
        <v>#DIV/0!</v>
      </c>
      <c r="H142" s="353" t="e">
        <f t="shared" si="7"/>
        <v>#DIV/0!</v>
      </c>
      <c r="I142" s="353" t="e">
        <f t="shared" si="8"/>
        <v>#DIV/0!</v>
      </c>
    </row>
    <row r="143" spans="1:9" ht="14.25">
      <c r="A143" s="303" t="s">
        <v>324</v>
      </c>
      <c r="B143" s="303" t="s">
        <v>110</v>
      </c>
      <c r="C143" s="354"/>
      <c r="D143" s="354"/>
      <c r="E143" s="354"/>
      <c r="F143" s="354"/>
      <c r="G143" s="353" t="e">
        <f t="shared" si="6"/>
        <v>#DIV/0!</v>
      </c>
      <c r="H143" s="353" t="e">
        <f t="shared" si="7"/>
        <v>#DIV/0!</v>
      </c>
      <c r="I143" s="353" t="e">
        <f t="shared" si="8"/>
        <v>#DIV/0!</v>
      </c>
    </row>
    <row r="144" spans="1:9" ht="14.25">
      <c r="A144" s="303" t="s">
        <v>325</v>
      </c>
      <c r="B144" s="303" t="s">
        <v>112</v>
      </c>
      <c r="C144" s="354"/>
      <c r="D144" s="354"/>
      <c r="E144" s="354"/>
      <c r="F144" s="354"/>
      <c r="G144" s="353" t="e">
        <f t="shared" si="6"/>
        <v>#DIV/0!</v>
      </c>
      <c r="H144" s="353" t="e">
        <f t="shared" si="7"/>
        <v>#DIV/0!</v>
      </c>
      <c r="I144" s="353" t="e">
        <f t="shared" si="8"/>
        <v>#DIV/0!</v>
      </c>
    </row>
    <row r="145" spans="1:9" ht="14.25">
      <c r="A145" s="303" t="s">
        <v>326</v>
      </c>
      <c r="B145" s="303" t="s">
        <v>327</v>
      </c>
      <c r="C145" s="354"/>
      <c r="D145" s="354"/>
      <c r="E145" s="354"/>
      <c r="F145" s="354"/>
      <c r="G145" s="353" t="e">
        <f t="shared" si="6"/>
        <v>#DIV/0!</v>
      </c>
      <c r="H145" s="353" t="e">
        <f t="shared" si="7"/>
        <v>#DIV/0!</v>
      </c>
      <c r="I145" s="353" t="e">
        <f t="shared" si="8"/>
        <v>#DIV/0!</v>
      </c>
    </row>
    <row r="146" spans="1:9" ht="14.25">
      <c r="A146" s="303" t="s">
        <v>328</v>
      </c>
      <c r="B146" s="303" t="s">
        <v>329</v>
      </c>
      <c r="C146" s="354"/>
      <c r="D146" s="354"/>
      <c r="E146" s="354"/>
      <c r="F146" s="354"/>
      <c r="G146" s="353" t="e">
        <f t="shared" si="6"/>
        <v>#DIV/0!</v>
      </c>
      <c r="H146" s="353" t="e">
        <f t="shared" si="7"/>
        <v>#DIV/0!</v>
      </c>
      <c r="I146" s="353" t="e">
        <f t="shared" si="8"/>
        <v>#DIV/0!</v>
      </c>
    </row>
    <row r="147" spans="1:9" ht="14.25">
      <c r="A147" s="303" t="s">
        <v>330</v>
      </c>
      <c r="B147" s="303" t="s">
        <v>126</v>
      </c>
      <c r="C147" s="354"/>
      <c r="D147" s="354"/>
      <c r="E147" s="354"/>
      <c r="F147" s="354"/>
      <c r="G147" s="353" t="e">
        <f t="shared" si="6"/>
        <v>#DIV/0!</v>
      </c>
      <c r="H147" s="353" t="e">
        <f t="shared" si="7"/>
        <v>#DIV/0!</v>
      </c>
      <c r="I147" s="353" t="e">
        <f t="shared" si="8"/>
        <v>#DIV/0!</v>
      </c>
    </row>
    <row r="148" spans="1:9" ht="14.25">
      <c r="A148" s="303" t="s">
        <v>331</v>
      </c>
      <c r="B148" s="303" t="s">
        <v>332</v>
      </c>
      <c r="C148" s="354"/>
      <c r="D148" s="354"/>
      <c r="E148" s="354"/>
      <c r="F148" s="354"/>
      <c r="G148" s="353" t="e">
        <f t="shared" si="6"/>
        <v>#DIV/0!</v>
      </c>
      <c r="H148" s="353" t="e">
        <f t="shared" si="7"/>
        <v>#DIV/0!</v>
      </c>
      <c r="I148" s="353" t="e">
        <f t="shared" si="8"/>
        <v>#DIV/0!</v>
      </c>
    </row>
    <row r="149" spans="1:9" ht="14.25">
      <c r="A149" s="303" t="s">
        <v>333</v>
      </c>
      <c r="B149" s="352" t="s">
        <v>334</v>
      </c>
      <c r="C149" s="353">
        <f>SUM(C150:C154)</f>
        <v>106</v>
      </c>
      <c r="D149" s="353">
        <f>SUM(D150:D154)</f>
        <v>94</v>
      </c>
      <c r="E149" s="353">
        <f>SUM(E150:E154)</f>
        <v>100</v>
      </c>
      <c r="F149" s="353">
        <f>SUM(F150:F154)</f>
        <v>100</v>
      </c>
      <c r="G149" s="353">
        <f t="shared" si="6"/>
        <v>106.38297872340425</v>
      </c>
      <c r="H149" s="353">
        <f t="shared" si="7"/>
        <v>94.33962264150944</v>
      </c>
      <c r="I149" s="353">
        <f t="shared" si="8"/>
        <v>100</v>
      </c>
    </row>
    <row r="150" spans="1:9" ht="14.25">
      <c r="A150" s="303" t="s">
        <v>335</v>
      </c>
      <c r="B150" s="303" t="s">
        <v>108</v>
      </c>
      <c r="C150" s="354">
        <v>91</v>
      </c>
      <c r="D150" s="354">
        <v>71</v>
      </c>
      <c r="E150" s="354">
        <v>81</v>
      </c>
      <c r="F150" s="354">
        <v>81</v>
      </c>
      <c r="G150" s="353">
        <f t="shared" si="6"/>
        <v>114.08450704225352</v>
      </c>
      <c r="H150" s="353">
        <f t="shared" si="7"/>
        <v>89.01098901098901</v>
      </c>
      <c r="I150" s="353">
        <f t="shared" si="8"/>
        <v>100</v>
      </c>
    </row>
    <row r="151" spans="1:9" ht="14.25">
      <c r="A151" s="303" t="s">
        <v>336</v>
      </c>
      <c r="B151" s="303" t="s">
        <v>110</v>
      </c>
      <c r="C151" s="354"/>
      <c r="D151" s="354"/>
      <c r="E151" s="354"/>
      <c r="F151" s="354"/>
      <c r="G151" s="353" t="e">
        <f t="shared" si="6"/>
        <v>#DIV/0!</v>
      </c>
      <c r="H151" s="353" t="e">
        <f t="shared" si="7"/>
        <v>#DIV/0!</v>
      </c>
      <c r="I151" s="353" t="e">
        <f t="shared" si="8"/>
        <v>#DIV/0!</v>
      </c>
    </row>
    <row r="152" spans="1:9" ht="14.25">
      <c r="A152" s="303" t="s">
        <v>337</v>
      </c>
      <c r="B152" s="303" t="s">
        <v>112</v>
      </c>
      <c r="C152" s="354"/>
      <c r="D152" s="354"/>
      <c r="E152" s="354"/>
      <c r="F152" s="354"/>
      <c r="G152" s="353" t="e">
        <f t="shared" si="6"/>
        <v>#DIV/0!</v>
      </c>
      <c r="H152" s="353" t="e">
        <f t="shared" si="7"/>
        <v>#DIV/0!</v>
      </c>
      <c r="I152" s="353" t="e">
        <f t="shared" si="8"/>
        <v>#DIV/0!</v>
      </c>
    </row>
    <row r="153" spans="1:9" ht="14.25">
      <c r="A153" s="303" t="s">
        <v>338</v>
      </c>
      <c r="B153" s="303" t="s">
        <v>339</v>
      </c>
      <c r="C153" s="354">
        <v>15</v>
      </c>
      <c r="D153" s="354">
        <v>23</v>
      </c>
      <c r="E153" s="354">
        <v>19</v>
      </c>
      <c r="F153" s="354">
        <v>19</v>
      </c>
      <c r="G153" s="353">
        <f t="shared" si="6"/>
        <v>82.6086956521739</v>
      </c>
      <c r="H153" s="353">
        <f t="shared" si="7"/>
        <v>126.66666666666666</v>
      </c>
      <c r="I153" s="353">
        <f t="shared" si="8"/>
        <v>100</v>
      </c>
    </row>
    <row r="154" spans="1:9" ht="14.25">
      <c r="A154" s="303" t="s">
        <v>340</v>
      </c>
      <c r="B154" s="303" t="s">
        <v>341</v>
      </c>
      <c r="C154" s="354"/>
      <c r="D154" s="354"/>
      <c r="E154" s="354"/>
      <c r="F154" s="354"/>
      <c r="G154" s="353" t="e">
        <f t="shared" si="6"/>
        <v>#DIV/0!</v>
      </c>
      <c r="H154" s="353" t="e">
        <f t="shared" si="7"/>
        <v>#DIV/0!</v>
      </c>
      <c r="I154" s="353" t="e">
        <f t="shared" si="8"/>
        <v>#DIV/0!</v>
      </c>
    </row>
    <row r="155" spans="1:9" ht="14.25">
      <c r="A155" s="303" t="s">
        <v>342</v>
      </c>
      <c r="B155" s="352" t="s">
        <v>343</v>
      </c>
      <c r="C155" s="353">
        <f>SUM(C156:C161)</f>
        <v>101</v>
      </c>
      <c r="D155" s="353">
        <f>SUM(D156:D161)</f>
        <v>73</v>
      </c>
      <c r="E155" s="353">
        <f>SUM(E156:E161)</f>
        <v>107</v>
      </c>
      <c r="F155" s="353">
        <f>SUM(F156:F161)</f>
        <v>107</v>
      </c>
      <c r="G155" s="353">
        <f t="shared" si="6"/>
        <v>146.57534246575344</v>
      </c>
      <c r="H155" s="353">
        <f t="shared" si="7"/>
        <v>105.94059405940595</v>
      </c>
      <c r="I155" s="353">
        <f t="shared" si="8"/>
        <v>100</v>
      </c>
    </row>
    <row r="156" spans="1:9" ht="14.25">
      <c r="A156" s="303" t="s">
        <v>344</v>
      </c>
      <c r="B156" s="303" t="s">
        <v>108</v>
      </c>
      <c r="C156" s="354">
        <v>95</v>
      </c>
      <c r="D156" s="354">
        <v>70</v>
      </c>
      <c r="E156" s="354">
        <v>102</v>
      </c>
      <c r="F156" s="354">
        <v>102</v>
      </c>
      <c r="G156" s="353">
        <f t="shared" si="6"/>
        <v>145.7142857142857</v>
      </c>
      <c r="H156" s="353">
        <f t="shared" si="7"/>
        <v>107.36842105263158</v>
      </c>
      <c r="I156" s="353">
        <f t="shared" si="8"/>
        <v>100</v>
      </c>
    </row>
    <row r="157" spans="1:9" ht="14.25">
      <c r="A157" s="303" t="s">
        <v>345</v>
      </c>
      <c r="B157" s="303" t="s">
        <v>110</v>
      </c>
      <c r="C157" s="354"/>
      <c r="D157" s="354"/>
      <c r="E157" s="354"/>
      <c r="F157" s="354"/>
      <c r="G157" s="353" t="e">
        <f t="shared" si="6"/>
        <v>#DIV/0!</v>
      </c>
      <c r="H157" s="353" t="e">
        <f t="shared" si="7"/>
        <v>#DIV/0!</v>
      </c>
      <c r="I157" s="353" t="e">
        <f t="shared" si="8"/>
        <v>#DIV/0!</v>
      </c>
    </row>
    <row r="158" spans="1:9" ht="14.25">
      <c r="A158" s="303" t="s">
        <v>346</v>
      </c>
      <c r="B158" s="303" t="s">
        <v>112</v>
      </c>
      <c r="C158" s="354"/>
      <c r="D158" s="354"/>
      <c r="E158" s="354"/>
      <c r="F158" s="354"/>
      <c r="G158" s="353" t="e">
        <f t="shared" si="6"/>
        <v>#DIV/0!</v>
      </c>
      <c r="H158" s="353" t="e">
        <f t="shared" si="7"/>
        <v>#DIV/0!</v>
      </c>
      <c r="I158" s="353" t="e">
        <f t="shared" si="8"/>
        <v>#DIV/0!</v>
      </c>
    </row>
    <row r="159" spans="1:9" ht="14.25">
      <c r="A159" s="303" t="s">
        <v>347</v>
      </c>
      <c r="B159" s="303" t="s">
        <v>139</v>
      </c>
      <c r="C159" s="354">
        <v>6</v>
      </c>
      <c r="D159" s="354">
        <v>3</v>
      </c>
      <c r="E159" s="354">
        <v>5</v>
      </c>
      <c r="F159" s="354">
        <v>5</v>
      </c>
      <c r="G159" s="353">
        <f t="shared" si="6"/>
        <v>166.66666666666669</v>
      </c>
      <c r="H159" s="353">
        <f t="shared" si="7"/>
        <v>83.33333333333334</v>
      </c>
      <c r="I159" s="353">
        <f t="shared" si="8"/>
        <v>100</v>
      </c>
    </row>
    <row r="160" spans="1:9" ht="14.25">
      <c r="A160" s="303" t="s">
        <v>348</v>
      </c>
      <c r="B160" s="303" t="s">
        <v>126</v>
      </c>
      <c r="C160" s="354"/>
      <c r="D160" s="354"/>
      <c r="E160" s="354"/>
      <c r="F160" s="354"/>
      <c r="G160" s="353" t="e">
        <f t="shared" si="6"/>
        <v>#DIV/0!</v>
      </c>
      <c r="H160" s="353" t="e">
        <f t="shared" si="7"/>
        <v>#DIV/0!</v>
      </c>
      <c r="I160" s="353" t="e">
        <f t="shared" si="8"/>
        <v>#DIV/0!</v>
      </c>
    </row>
    <row r="161" spans="1:9" ht="14.25">
      <c r="A161" s="303" t="s">
        <v>349</v>
      </c>
      <c r="B161" s="303" t="s">
        <v>350</v>
      </c>
      <c r="C161" s="354"/>
      <c r="D161" s="354"/>
      <c r="E161" s="354"/>
      <c r="F161" s="354"/>
      <c r="G161" s="353" t="e">
        <f t="shared" si="6"/>
        <v>#DIV/0!</v>
      </c>
      <c r="H161" s="353" t="e">
        <f t="shared" si="7"/>
        <v>#DIV/0!</v>
      </c>
      <c r="I161" s="353" t="e">
        <f t="shared" si="8"/>
        <v>#DIV/0!</v>
      </c>
    </row>
    <row r="162" spans="1:9" ht="14.25">
      <c r="A162" s="303" t="s">
        <v>351</v>
      </c>
      <c r="B162" s="352" t="s">
        <v>352</v>
      </c>
      <c r="C162" s="353">
        <f>SUM(C163:C168)</f>
        <v>251</v>
      </c>
      <c r="D162" s="353">
        <f>SUM(D163:D168)</f>
        <v>167</v>
      </c>
      <c r="E162" s="353">
        <f>SUM(E163:E168)</f>
        <v>228</v>
      </c>
      <c r="F162" s="353">
        <f>SUM(F163:F168)</f>
        <v>223</v>
      </c>
      <c r="G162" s="353">
        <f t="shared" si="6"/>
        <v>133.5329341317365</v>
      </c>
      <c r="H162" s="353">
        <f t="shared" si="7"/>
        <v>88.84462151394422</v>
      </c>
      <c r="I162" s="353">
        <f t="shared" si="8"/>
        <v>97.80701754385966</v>
      </c>
    </row>
    <row r="163" spans="1:9" ht="14.25">
      <c r="A163" s="303" t="s">
        <v>353</v>
      </c>
      <c r="B163" s="303" t="s">
        <v>108</v>
      </c>
      <c r="C163" s="354">
        <v>200</v>
      </c>
      <c r="D163" s="354">
        <v>111</v>
      </c>
      <c r="E163" s="354">
        <v>165</v>
      </c>
      <c r="F163" s="354">
        <v>165</v>
      </c>
      <c r="G163" s="353">
        <f t="shared" si="6"/>
        <v>148.64864864864865</v>
      </c>
      <c r="H163" s="353">
        <f t="shared" si="7"/>
        <v>82.5</v>
      </c>
      <c r="I163" s="353">
        <f t="shared" si="8"/>
        <v>100</v>
      </c>
    </row>
    <row r="164" spans="1:9" ht="14.25">
      <c r="A164" s="303" t="s">
        <v>354</v>
      </c>
      <c r="B164" s="303" t="s">
        <v>110</v>
      </c>
      <c r="C164" s="354">
        <v>17</v>
      </c>
      <c r="D164" s="354">
        <v>34</v>
      </c>
      <c r="E164" s="354">
        <v>35</v>
      </c>
      <c r="F164" s="354">
        <v>35</v>
      </c>
      <c r="G164" s="353">
        <f t="shared" si="6"/>
        <v>102.94117647058823</v>
      </c>
      <c r="H164" s="353">
        <f t="shared" si="7"/>
        <v>205.88235294117646</v>
      </c>
      <c r="I164" s="353">
        <f t="shared" si="8"/>
        <v>100</v>
      </c>
    </row>
    <row r="165" spans="1:9" ht="14.25">
      <c r="A165" s="303" t="s">
        <v>355</v>
      </c>
      <c r="B165" s="303" t="s">
        <v>112</v>
      </c>
      <c r="C165" s="354"/>
      <c r="D165" s="354"/>
      <c r="E165" s="354"/>
      <c r="F165" s="354"/>
      <c r="G165" s="353" t="e">
        <f t="shared" si="6"/>
        <v>#DIV/0!</v>
      </c>
      <c r="H165" s="353" t="e">
        <f t="shared" si="7"/>
        <v>#DIV/0!</v>
      </c>
      <c r="I165" s="353" t="e">
        <f t="shared" si="8"/>
        <v>#DIV/0!</v>
      </c>
    </row>
    <row r="166" spans="1:9" ht="14.25">
      <c r="A166" s="303">
        <v>2012906</v>
      </c>
      <c r="B166" s="303" t="s">
        <v>356</v>
      </c>
      <c r="C166" s="354"/>
      <c r="D166" s="354"/>
      <c r="E166" s="354"/>
      <c r="F166" s="354"/>
      <c r="G166" s="353" t="e">
        <f t="shared" si="6"/>
        <v>#DIV/0!</v>
      </c>
      <c r="H166" s="353" t="e">
        <f t="shared" si="7"/>
        <v>#DIV/0!</v>
      </c>
      <c r="I166" s="353" t="e">
        <f t="shared" si="8"/>
        <v>#DIV/0!</v>
      </c>
    </row>
    <row r="167" spans="1:9" ht="14.25">
      <c r="A167" s="303" t="s">
        <v>357</v>
      </c>
      <c r="B167" s="303" t="s">
        <v>126</v>
      </c>
      <c r="C167" s="354"/>
      <c r="D167" s="354"/>
      <c r="E167" s="354"/>
      <c r="F167" s="354"/>
      <c r="G167" s="353" t="e">
        <f t="shared" si="6"/>
        <v>#DIV/0!</v>
      </c>
      <c r="H167" s="353" t="e">
        <f t="shared" si="7"/>
        <v>#DIV/0!</v>
      </c>
      <c r="I167" s="353" t="e">
        <f t="shared" si="8"/>
        <v>#DIV/0!</v>
      </c>
    </row>
    <row r="168" spans="1:9" ht="14.25">
      <c r="A168" s="303" t="s">
        <v>358</v>
      </c>
      <c r="B168" s="303" t="s">
        <v>359</v>
      </c>
      <c r="C168" s="354">
        <v>34</v>
      </c>
      <c r="D168" s="354">
        <v>22</v>
      </c>
      <c r="E168" s="354">
        <v>28</v>
      </c>
      <c r="F168" s="354">
        <v>23</v>
      </c>
      <c r="G168" s="353">
        <f t="shared" si="6"/>
        <v>104.54545454545455</v>
      </c>
      <c r="H168" s="353">
        <f t="shared" si="7"/>
        <v>67.64705882352942</v>
      </c>
      <c r="I168" s="353">
        <f t="shared" si="8"/>
        <v>82.14285714285714</v>
      </c>
    </row>
    <row r="169" spans="1:9" ht="14.25">
      <c r="A169" s="303" t="s">
        <v>360</v>
      </c>
      <c r="B169" s="352" t="s">
        <v>361</v>
      </c>
      <c r="C169" s="353">
        <f>SUM(C170:C175)</f>
        <v>618</v>
      </c>
      <c r="D169" s="353">
        <f>SUM(D170:D175)</f>
        <v>860</v>
      </c>
      <c r="E169" s="353">
        <f>SUM(E170:E175)</f>
        <v>935</v>
      </c>
      <c r="F169" s="353">
        <f>SUM(F170:F175)</f>
        <v>935</v>
      </c>
      <c r="G169" s="353">
        <f t="shared" si="6"/>
        <v>108.72093023255813</v>
      </c>
      <c r="H169" s="353">
        <f t="shared" si="7"/>
        <v>151.29449838187702</v>
      </c>
      <c r="I169" s="353">
        <f t="shared" si="8"/>
        <v>100</v>
      </c>
    </row>
    <row r="170" spans="1:9" ht="14.25">
      <c r="A170" s="303" t="s">
        <v>362</v>
      </c>
      <c r="B170" s="303" t="s">
        <v>108</v>
      </c>
      <c r="C170" s="354">
        <v>368</v>
      </c>
      <c r="D170" s="354">
        <v>384</v>
      </c>
      <c r="E170" s="354">
        <v>359</v>
      </c>
      <c r="F170" s="354">
        <v>359</v>
      </c>
      <c r="G170" s="353">
        <f t="shared" si="6"/>
        <v>93.48958333333334</v>
      </c>
      <c r="H170" s="353">
        <f t="shared" si="7"/>
        <v>97.55434782608695</v>
      </c>
      <c r="I170" s="353">
        <f t="shared" si="8"/>
        <v>100</v>
      </c>
    </row>
    <row r="171" spans="1:9" ht="14.25">
      <c r="A171" s="303" t="s">
        <v>363</v>
      </c>
      <c r="B171" s="303" t="s">
        <v>110</v>
      </c>
      <c r="C171" s="354">
        <v>31</v>
      </c>
      <c r="D171" s="354">
        <v>50</v>
      </c>
      <c r="E171" s="354">
        <v>143</v>
      </c>
      <c r="F171" s="354">
        <v>143</v>
      </c>
      <c r="G171" s="353">
        <f t="shared" si="6"/>
        <v>286</v>
      </c>
      <c r="H171" s="353">
        <f t="shared" si="7"/>
        <v>461.2903225806452</v>
      </c>
      <c r="I171" s="353">
        <f t="shared" si="8"/>
        <v>100</v>
      </c>
    </row>
    <row r="172" spans="1:9" ht="14.25">
      <c r="A172" s="303" t="s">
        <v>364</v>
      </c>
      <c r="B172" s="303" t="s">
        <v>112</v>
      </c>
      <c r="C172" s="354">
        <v>55</v>
      </c>
      <c r="D172" s="354">
        <v>364</v>
      </c>
      <c r="E172" s="354">
        <v>278</v>
      </c>
      <c r="F172" s="354">
        <v>278</v>
      </c>
      <c r="G172" s="353">
        <f t="shared" si="6"/>
        <v>76.37362637362637</v>
      </c>
      <c r="H172" s="353">
        <f t="shared" si="7"/>
        <v>505.4545454545455</v>
      </c>
      <c r="I172" s="353">
        <f t="shared" si="8"/>
        <v>100</v>
      </c>
    </row>
    <row r="173" spans="1:9" ht="14.25">
      <c r="A173" s="303" t="s">
        <v>365</v>
      </c>
      <c r="B173" s="303" t="s">
        <v>366</v>
      </c>
      <c r="C173" s="354">
        <v>104</v>
      </c>
      <c r="D173" s="354"/>
      <c r="E173" s="354"/>
      <c r="F173" s="354"/>
      <c r="G173" s="353" t="e">
        <f t="shared" si="6"/>
        <v>#DIV/0!</v>
      </c>
      <c r="H173" s="353">
        <f t="shared" si="7"/>
        <v>0</v>
      </c>
      <c r="I173" s="353" t="e">
        <f t="shared" si="8"/>
        <v>#DIV/0!</v>
      </c>
    </row>
    <row r="174" spans="1:9" ht="14.25">
      <c r="A174" s="303" t="s">
        <v>367</v>
      </c>
      <c r="B174" s="303" t="s">
        <v>126</v>
      </c>
      <c r="C174" s="354">
        <v>60</v>
      </c>
      <c r="D174" s="354">
        <v>62</v>
      </c>
      <c r="E174" s="354">
        <v>130</v>
      </c>
      <c r="F174" s="354">
        <v>130</v>
      </c>
      <c r="G174" s="353">
        <f t="shared" si="6"/>
        <v>209.6774193548387</v>
      </c>
      <c r="H174" s="353">
        <f t="shared" si="7"/>
        <v>216.66666666666666</v>
      </c>
      <c r="I174" s="353">
        <f t="shared" si="8"/>
        <v>100</v>
      </c>
    </row>
    <row r="175" spans="1:9" ht="14.25">
      <c r="A175" s="303" t="s">
        <v>368</v>
      </c>
      <c r="B175" s="303" t="s">
        <v>369</v>
      </c>
      <c r="C175" s="354"/>
      <c r="D175" s="354"/>
      <c r="E175" s="354">
        <v>25</v>
      </c>
      <c r="F175" s="354">
        <v>25</v>
      </c>
      <c r="G175" s="353" t="e">
        <f t="shared" si="6"/>
        <v>#DIV/0!</v>
      </c>
      <c r="H175" s="353" t="e">
        <f t="shared" si="7"/>
        <v>#DIV/0!</v>
      </c>
      <c r="I175" s="353">
        <f t="shared" si="8"/>
        <v>100</v>
      </c>
    </row>
    <row r="176" spans="1:9" ht="14.25">
      <c r="A176" s="303" t="s">
        <v>370</v>
      </c>
      <c r="B176" s="352" t="s">
        <v>371</v>
      </c>
      <c r="C176" s="353">
        <f>SUM(C177:C182)</f>
        <v>1219</v>
      </c>
      <c r="D176" s="353">
        <f>SUM(D177:D182)</f>
        <v>489</v>
      </c>
      <c r="E176" s="353">
        <f>SUM(E177:E182)</f>
        <v>635</v>
      </c>
      <c r="F176" s="353">
        <f>SUM(F177:F182)</f>
        <v>631</v>
      </c>
      <c r="G176" s="353">
        <f t="shared" si="6"/>
        <v>129.03885480572598</v>
      </c>
      <c r="H176" s="353">
        <f t="shared" si="7"/>
        <v>51.763740771123864</v>
      </c>
      <c r="I176" s="353">
        <f t="shared" si="8"/>
        <v>99.37007874015748</v>
      </c>
    </row>
    <row r="177" spans="1:9" ht="14.25">
      <c r="A177" s="303" t="s">
        <v>372</v>
      </c>
      <c r="B177" s="303" t="s">
        <v>108</v>
      </c>
      <c r="C177" s="354">
        <v>427</v>
      </c>
      <c r="D177" s="354">
        <v>166</v>
      </c>
      <c r="E177" s="354">
        <v>213</v>
      </c>
      <c r="F177" s="354">
        <v>213</v>
      </c>
      <c r="G177" s="353">
        <f t="shared" si="6"/>
        <v>128.3132530120482</v>
      </c>
      <c r="H177" s="353">
        <f t="shared" si="7"/>
        <v>49.88290398126464</v>
      </c>
      <c r="I177" s="353">
        <f t="shared" si="8"/>
        <v>100</v>
      </c>
    </row>
    <row r="178" spans="1:9" ht="14.25">
      <c r="A178" s="303" t="s">
        <v>373</v>
      </c>
      <c r="B178" s="303" t="s">
        <v>110</v>
      </c>
      <c r="C178" s="354">
        <v>8</v>
      </c>
      <c r="D178" s="354"/>
      <c r="E178" s="354">
        <v>4</v>
      </c>
      <c r="F178" s="354"/>
      <c r="G178" s="353" t="e">
        <f t="shared" si="6"/>
        <v>#DIV/0!</v>
      </c>
      <c r="H178" s="353">
        <f t="shared" si="7"/>
        <v>0</v>
      </c>
      <c r="I178" s="353">
        <f t="shared" si="8"/>
        <v>0</v>
      </c>
    </row>
    <row r="179" spans="1:9" ht="14.25">
      <c r="A179" s="303" t="s">
        <v>374</v>
      </c>
      <c r="B179" s="303" t="s">
        <v>112</v>
      </c>
      <c r="C179" s="354"/>
      <c r="D179" s="354"/>
      <c r="E179" s="354"/>
      <c r="F179" s="354"/>
      <c r="G179" s="353" t="e">
        <f t="shared" si="6"/>
        <v>#DIV/0!</v>
      </c>
      <c r="H179" s="353" t="e">
        <f t="shared" si="7"/>
        <v>#DIV/0!</v>
      </c>
      <c r="I179" s="353" t="e">
        <f t="shared" si="8"/>
        <v>#DIV/0!</v>
      </c>
    </row>
    <row r="180" spans="1:9" ht="14.25">
      <c r="A180" s="303">
        <v>2013204</v>
      </c>
      <c r="B180" s="303" t="s">
        <v>375</v>
      </c>
      <c r="C180" s="354"/>
      <c r="D180" s="354"/>
      <c r="E180" s="354"/>
      <c r="F180" s="354"/>
      <c r="G180" s="353" t="e">
        <f t="shared" si="6"/>
        <v>#DIV/0!</v>
      </c>
      <c r="H180" s="353" t="e">
        <f t="shared" si="7"/>
        <v>#DIV/0!</v>
      </c>
      <c r="I180" s="353" t="e">
        <f t="shared" si="8"/>
        <v>#DIV/0!</v>
      </c>
    </row>
    <row r="181" spans="1:9" ht="14.25">
      <c r="A181" s="303" t="s">
        <v>376</v>
      </c>
      <c r="B181" s="303" t="s">
        <v>126</v>
      </c>
      <c r="C181" s="354">
        <v>224</v>
      </c>
      <c r="D181" s="354"/>
      <c r="E181" s="354"/>
      <c r="F181" s="354"/>
      <c r="G181" s="353" t="e">
        <f t="shared" si="6"/>
        <v>#DIV/0!</v>
      </c>
      <c r="H181" s="353">
        <f t="shared" si="7"/>
        <v>0</v>
      </c>
      <c r="I181" s="353" t="e">
        <f t="shared" si="8"/>
        <v>#DIV/0!</v>
      </c>
    </row>
    <row r="182" spans="1:9" ht="14.25">
      <c r="A182" s="303" t="s">
        <v>377</v>
      </c>
      <c r="B182" s="303" t="s">
        <v>378</v>
      </c>
      <c r="C182" s="354">
        <v>560</v>
      </c>
      <c r="D182" s="354">
        <v>323</v>
      </c>
      <c r="E182" s="354">
        <v>418</v>
      </c>
      <c r="F182" s="354">
        <v>418</v>
      </c>
      <c r="G182" s="353">
        <f t="shared" si="6"/>
        <v>129.41176470588235</v>
      </c>
      <c r="H182" s="353">
        <f t="shared" si="7"/>
        <v>74.64285714285714</v>
      </c>
      <c r="I182" s="353">
        <f t="shared" si="8"/>
        <v>100</v>
      </c>
    </row>
    <row r="183" spans="1:9" ht="14.25">
      <c r="A183" s="303" t="s">
        <v>379</v>
      </c>
      <c r="B183" s="352" t="s">
        <v>380</v>
      </c>
      <c r="C183" s="353">
        <f>SUM(C184:C189)</f>
        <v>427</v>
      </c>
      <c r="D183" s="353">
        <f>SUM(D184:D189)</f>
        <v>361</v>
      </c>
      <c r="E183" s="353">
        <f>SUM(E184:E189)</f>
        <v>719</v>
      </c>
      <c r="F183" s="353">
        <f>SUM(F184:F189)</f>
        <v>719</v>
      </c>
      <c r="G183" s="353">
        <f t="shared" si="6"/>
        <v>199.1689750692521</v>
      </c>
      <c r="H183" s="353">
        <f t="shared" si="7"/>
        <v>168.384074941452</v>
      </c>
      <c r="I183" s="353">
        <f t="shared" si="8"/>
        <v>100</v>
      </c>
    </row>
    <row r="184" spans="1:9" ht="14.25">
      <c r="A184" s="303" t="s">
        <v>381</v>
      </c>
      <c r="B184" s="303" t="s">
        <v>108</v>
      </c>
      <c r="C184" s="354">
        <v>113</v>
      </c>
      <c r="D184" s="354">
        <v>112</v>
      </c>
      <c r="E184" s="354">
        <v>160</v>
      </c>
      <c r="F184" s="354">
        <v>160</v>
      </c>
      <c r="G184" s="353">
        <f t="shared" si="6"/>
        <v>142.85714285714286</v>
      </c>
      <c r="H184" s="353">
        <f t="shared" si="7"/>
        <v>141.5929203539823</v>
      </c>
      <c r="I184" s="353">
        <f t="shared" si="8"/>
        <v>100</v>
      </c>
    </row>
    <row r="185" spans="1:9" ht="14.25">
      <c r="A185" s="303" t="s">
        <v>382</v>
      </c>
      <c r="B185" s="303" t="s">
        <v>110</v>
      </c>
      <c r="C185" s="354">
        <v>83</v>
      </c>
      <c r="D185" s="354">
        <v>146</v>
      </c>
      <c r="E185" s="354">
        <v>286</v>
      </c>
      <c r="F185" s="354">
        <v>286</v>
      </c>
      <c r="G185" s="353">
        <f t="shared" si="6"/>
        <v>195.8904109589041</v>
      </c>
      <c r="H185" s="353">
        <f t="shared" si="7"/>
        <v>344.5783132530121</v>
      </c>
      <c r="I185" s="353">
        <f t="shared" si="8"/>
        <v>100</v>
      </c>
    </row>
    <row r="186" spans="1:9" ht="14.25">
      <c r="A186" s="303" t="s">
        <v>383</v>
      </c>
      <c r="B186" s="303" t="s">
        <v>112</v>
      </c>
      <c r="C186" s="354"/>
      <c r="D186" s="354"/>
      <c r="E186" s="354"/>
      <c r="F186" s="354"/>
      <c r="G186" s="353" t="e">
        <f t="shared" si="6"/>
        <v>#DIV/0!</v>
      </c>
      <c r="H186" s="353" t="e">
        <f t="shared" si="7"/>
        <v>#DIV/0!</v>
      </c>
      <c r="I186" s="353" t="e">
        <f t="shared" si="8"/>
        <v>#DIV/0!</v>
      </c>
    </row>
    <row r="187" spans="1:9" ht="14.25">
      <c r="A187" s="303" t="s">
        <v>384</v>
      </c>
      <c r="B187" s="303" t="s">
        <v>385</v>
      </c>
      <c r="C187" s="354"/>
      <c r="D187" s="354"/>
      <c r="E187" s="354"/>
      <c r="F187" s="354"/>
      <c r="G187" s="353" t="e">
        <f t="shared" si="6"/>
        <v>#DIV/0!</v>
      </c>
      <c r="H187" s="353" t="e">
        <f t="shared" si="7"/>
        <v>#DIV/0!</v>
      </c>
      <c r="I187" s="353" t="e">
        <f t="shared" si="8"/>
        <v>#DIV/0!</v>
      </c>
    </row>
    <row r="188" spans="1:9" ht="14.25">
      <c r="A188" s="303" t="s">
        <v>386</v>
      </c>
      <c r="B188" s="303" t="s">
        <v>126</v>
      </c>
      <c r="C188" s="354">
        <v>207</v>
      </c>
      <c r="D188" s="354">
        <v>94</v>
      </c>
      <c r="E188" s="354">
        <v>168</v>
      </c>
      <c r="F188" s="354">
        <v>168</v>
      </c>
      <c r="G188" s="353">
        <f t="shared" si="6"/>
        <v>178.72340425531914</v>
      </c>
      <c r="H188" s="353">
        <f t="shared" si="7"/>
        <v>81.15942028985508</v>
      </c>
      <c r="I188" s="353">
        <f t="shared" si="8"/>
        <v>100</v>
      </c>
    </row>
    <row r="189" spans="1:9" ht="14.25">
      <c r="A189" s="303" t="s">
        <v>387</v>
      </c>
      <c r="B189" s="303" t="s">
        <v>388</v>
      </c>
      <c r="C189" s="354">
        <v>24</v>
      </c>
      <c r="D189" s="354">
        <v>9</v>
      </c>
      <c r="E189" s="354">
        <v>105</v>
      </c>
      <c r="F189" s="354">
        <v>105</v>
      </c>
      <c r="G189" s="353">
        <f t="shared" si="6"/>
        <v>1166.6666666666665</v>
      </c>
      <c r="H189" s="353">
        <f t="shared" si="7"/>
        <v>437.5</v>
      </c>
      <c r="I189" s="353">
        <f t="shared" si="8"/>
        <v>100</v>
      </c>
    </row>
    <row r="190" spans="1:9" ht="14.25">
      <c r="A190" s="303" t="s">
        <v>389</v>
      </c>
      <c r="B190" s="352" t="s">
        <v>390</v>
      </c>
      <c r="C190" s="353">
        <f>SUM(C191:C197)</f>
        <v>129</v>
      </c>
      <c r="D190" s="353">
        <f>SUM(D191:D197)</f>
        <v>110</v>
      </c>
      <c r="E190" s="353">
        <f>SUM(E191:E197)</f>
        <v>153</v>
      </c>
      <c r="F190" s="353">
        <f>SUM(F191:F197)</f>
        <v>153</v>
      </c>
      <c r="G190" s="353">
        <f t="shared" si="6"/>
        <v>139.0909090909091</v>
      </c>
      <c r="H190" s="353">
        <f t="shared" si="7"/>
        <v>118.6046511627907</v>
      </c>
      <c r="I190" s="353">
        <f t="shared" si="8"/>
        <v>100</v>
      </c>
    </row>
    <row r="191" spans="1:9" ht="14.25">
      <c r="A191" s="303" t="s">
        <v>391</v>
      </c>
      <c r="B191" s="303" t="s">
        <v>108</v>
      </c>
      <c r="C191" s="354">
        <v>89</v>
      </c>
      <c r="D191" s="354">
        <v>70</v>
      </c>
      <c r="E191" s="354">
        <v>95</v>
      </c>
      <c r="F191" s="354">
        <v>95</v>
      </c>
      <c r="G191" s="353">
        <f t="shared" si="6"/>
        <v>135.71428571428572</v>
      </c>
      <c r="H191" s="353">
        <f t="shared" si="7"/>
        <v>106.74157303370787</v>
      </c>
      <c r="I191" s="353">
        <f t="shared" si="8"/>
        <v>100</v>
      </c>
    </row>
    <row r="192" spans="1:9" ht="14.25">
      <c r="A192" s="303" t="s">
        <v>392</v>
      </c>
      <c r="B192" s="303" t="s">
        <v>110</v>
      </c>
      <c r="C192" s="354">
        <v>15</v>
      </c>
      <c r="D192" s="354">
        <v>12</v>
      </c>
      <c r="E192" s="354">
        <v>17</v>
      </c>
      <c r="F192" s="354">
        <v>17</v>
      </c>
      <c r="G192" s="353">
        <f t="shared" si="6"/>
        <v>141.66666666666669</v>
      </c>
      <c r="H192" s="353">
        <f t="shared" si="7"/>
        <v>113.33333333333333</v>
      </c>
      <c r="I192" s="353">
        <f t="shared" si="8"/>
        <v>100</v>
      </c>
    </row>
    <row r="193" spans="1:9" ht="14.25">
      <c r="A193" s="303" t="s">
        <v>393</v>
      </c>
      <c r="B193" s="303" t="s">
        <v>112</v>
      </c>
      <c r="C193" s="354"/>
      <c r="D193" s="354"/>
      <c r="E193" s="354"/>
      <c r="F193" s="354"/>
      <c r="G193" s="353" t="e">
        <f t="shared" si="6"/>
        <v>#DIV/0!</v>
      </c>
      <c r="H193" s="353" t="e">
        <f t="shared" si="7"/>
        <v>#DIV/0!</v>
      </c>
      <c r="I193" s="353" t="e">
        <f t="shared" si="8"/>
        <v>#DIV/0!</v>
      </c>
    </row>
    <row r="194" spans="1:9" ht="14.25">
      <c r="A194" s="303" t="s">
        <v>394</v>
      </c>
      <c r="B194" s="303" t="s">
        <v>395</v>
      </c>
      <c r="C194" s="354">
        <v>2</v>
      </c>
      <c r="D194" s="354">
        <v>2</v>
      </c>
      <c r="E194" s="354">
        <v>1</v>
      </c>
      <c r="F194" s="354">
        <v>1</v>
      </c>
      <c r="G194" s="353">
        <f t="shared" si="6"/>
        <v>50</v>
      </c>
      <c r="H194" s="353">
        <f t="shared" si="7"/>
        <v>50</v>
      </c>
      <c r="I194" s="353">
        <f t="shared" si="8"/>
        <v>100</v>
      </c>
    </row>
    <row r="195" spans="1:9" ht="14.25">
      <c r="A195" s="303" t="s">
        <v>396</v>
      </c>
      <c r="B195" s="303" t="s">
        <v>397</v>
      </c>
      <c r="C195" s="354"/>
      <c r="D195" s="354"/>
      <c r="E195" s="354"/>
      <c r="F195" s="354"/>
      <c r="G195" s="353" t="e">
        <f t="shared" si="6"/>
        <v>#DIV/0!</v>
      </c>
      <c r="H195" s="353" t="e">
        <f t="shared" si="7"/>
        <v>#DIV/0!</v>
      </c>
      <c r="I195" s="353" t="e">
        <f t="shared" si="8"/>
        <v>#DIV/0!</v>
      </c>
    </row>
    <row r="196" spans="1:9" ht="14.25">
      <c r="A196" s="303" t="s">
        <v>398</v>
      </c>
      <c r="B196" s="303" t="s">
        <v>126</v>
      </c>
      <c r="C196" s="354">
        <v>23</v>
      </c>
      <c r="D196" s="354">
        <v>26</v>
      </c>
      <c r="E196" s="354">
        <v>40</v>
      </c>
      <c r="F196" s="354">
        <v>40</v>
      </c>
      <c r="G196" s="353">
        <f t="shared" si="6"/>
        <v>153.84615384615387</v>
      </c>
      <c r="H196" s="353">
        <f t="shared" si="7"/>
        <v>173.91304347826087</v>
      </c>
      <c r="I196" s="353">
        <f t="shared" si="8"/>
        <v>100</v>
      </c>
    </row>
    <row r="197" spans="1:9" ht="14.25">
      <c r="A197" s="303" t="s">
        <v>399</v>
      </c>
      <c r="B197" s="303" t="s">
        <v>400</v>
      </c>
      <c r="C197" s="354"/>
      <c r="D197" s="354"/>
      <c r="E197" s="354"/>
      <c r="F197" s="354"/>
      <c r="G197" s="353" t="e">
        <f t="shared" si="6"/>
        <v>#DIV/0!</v>
      </c>
      <c r="H197" s="353" t="e">
        <f t="shared" si="7"/>
        <v>#DIV/0!</v>
      </c>
      <c r="I197" s="353" t="e">
        <f t="shared" si="8"/>
        <v>#DIV/0!</v>
      </c>
    </row>
    <row r="198" spans="1:9" ht="14.25">
      <c r="A198" s="303" t="s">
        <v>401</v>
      </c>
      <c r="B198" s="352" t="s">
        <v>402</v>
      </c>
      <c r="C198" s="353">
        <f>SUM(C199:C203)</f>
        <v>0</v>
      </c>
      <c r="D198" s="353">
        <f>SUM(D199:D203)</f>
        <v>0</v>
      </c>
      <c r="E198" s="353">
        <f>SUM(E199:E203)</f>
        <v>0</v>
      </c>
      <c r="F198" s="353">
        <f>SUM(F199:F203)</f>
        <v>0</v>
      </c>
      <c r="G198" s="353" t="e">
        <f aca="true" t="shared" si="9" ref="G198:G261">F198/D198*100</f>
        <v>#DIV/0!</v>
      </c>
      <c r="H198" s="353" t="e">
        <f aca="true" t="shared" si="10" ref="H198:H261">F198/C198*100</f>
        <v>#DIV/0!</v>
      </c>
      <c r="I198" s="353" t="e">
        <f aca="true" t="shared" si="11" ref="I198:I261">F198/E198*100</f>
        <v>#DIV/0!</v>
      </c>
    </row>
    <row r="199" spans="1:9" ht="14.25">
      <c r="A199" s="303" t="s">
        <v>403</v>
      </c>
      <c r="B199" s="303" t="s">
        <v>108</v>
      </c>
      <c r="C199" s="354"/>
      <c r="D199" s="354"/>
      <c r="E199" s="354"/>
      <c r="F199" s="354"/>
      <c r="G199" s="353" t="e">
        <f t="shared" si="9"/>
        <v>#DIV/0!</v>
      </c>
      <c r="H199" s="353" t="e">
        <f t="shared" si="10"/>
        <v>#DIV/0!</v>
      </c>
      <c r="I199" s="353" t="e">
        <f t="shared" si="11"/>
        <v>#DIV/0!</v>
      </c>
    </row>
    <row r="200" spans="1:9" ht="14.25">
      <c r="A200" s="303" t="s">
        <v>404</v>
      </c>
      <c r="B200" s="303" t="s">
        <v>110</v>
      </c>
      <c r="C200" s="354"/>
      <c r="D200" s="354"/>
      <c r="E200" s="354"/>
      <c r="F200" s="354"/>
      <c r="G200" s="353" t="e">
        <f t="shared" si="9"/>
        <v>#DIV/0!</v>
      </c>
      <c r="H200" s="353" t="e">
        <f t="shared" si="10"/>
        <v>#DIV/0!</v>
      </c>
      <c r="I200" s="353" t="e">
        <f t="shared" si="11"/>
        <v>#DIV/0!</v>
      </c>
    </row>
    <row r="201" spans="1:9" ht="14.25">
      <c r="A201" s="303" t="s">
        <v>405</v>
      </c>
      <c r="B201" s="303" t="s">
        <v>112</v>
      </c>
      <c r="C201" s="354"/>
      <c r="D201" s="354"/>
      <c r="E201" s="354"/>
      <c r="F201" s="354"/>
      <c r="G201" s="353" t="e">
        <f t="shared" si="9"/>
        <v>#DIV/0!</v>
      </c>
      <c r="H201" s="353" t="e">
        <f t="shared" si="10"/>
        <v>#DIV/0!</v>
      </c>
      <c r="I201" s="353" t="e">
        <f t="shared" si="11"/>
        <v>#DIV/0!</v>
      </c>
    </row>
    <row r="202" spans="1:9" ht="14.25">
      <c r="A202" s="303" t="s">
        <v>406</v>
      </c>
      <c r="B202" s="303" t="s">
        <v>126</v>
      </c>
      <c r="C202" s="354"/>
      <c r="D202" s="354"/>
      <c r="E202" s="354"/>
      <c r="F202" s="354"/>
      <c r="G202" s="353" t="e">
        <f t="shared" si="9"/>
        <v>#DIV/0!</v>
      </c>
      <c r="H202" s="353" t="e">
        <f t="shared" si="10"/>
        <v>#DIV/0!</v>
      </c>
      <c r="I202" s="353" t="e">
        <f t="shared" si="11"/>
        <v>#DIV/0!</v>
      </c>
    </row>
    <row r="203" spans="1:9" ht="14.25">
      <c r="A203" s="303" t="s">
        <v>407</v>
      </c>
      <c r="B203" s="303" t="s">
        <v>408</v>
      </c>
      <c r="C203" s="354"/>
      <c r="D203" s="354"/>
      <c r="E203" s="354"/>
      <c r="F203" s="354"/>
      <c r="G203" s="353" t="e">
        <f t="shared" si="9"/>
        <v>#DIV/0!</v>
      </c>
      <c r="H203" s="353" t="e">
        <f t="shared" si="10"/>
        <v>#DIV/0!</v>
      </c>
      <c r="I203" s="353" t="e">
        <f t="shared" si="11"/>
        <v>#DIV/0!</v>
      </c>
    </row>
    <row r="204" spans="1:9" ht="14.25">
      <c r="A204" s="303" t="s">
        <v>409</v>
      </c>
      <c r="B204" s="352" t="s">
        <v>410</v>
      </c>
      <c r="C204" s="353">
        <f>SUM(C205:C209)</f>
        <v>284</v>
      </c>
      <c r="D204" s="353">
        <f>SUM(D205:D209)</f>
        <v>382</v>
      </c>
      <c r="E204" s="353">
        <f>SUM(E205:E209)</f>
        <v>466</v>
      </c>
      <c r="F204" s="353">
        <f>SUM(F205:F209)</f>
        <v>466</v>
      </c>
      <c r="G204" s="353">
        <f t="shared" si="9"/>
        <v>121.98952879581151</v>
      </c>
      <c r="H204" s="353">
        <f t="shared" si="10"/>
        <v>164.08450704225353</v>
      </c>
      <c r="I204" s="353">
        <f t="shared" si="11"/>
        <v>100</v>
      </c>
    </row>
    <row r="205" spans="1:9" ht="14.25">
      <c r="A205" s="303" t="s">
        <v>411</v>
      </c>
      <c r="B205" s="303" t="s">
        <v>108</v>
      </c>
      <c r="C205" s="354">
        <v>261</v>
      </c>
      <c r="D205" s="354">
        <v>197</v>
      </c>
      <c r="E205" s="354">
        <v>264</v>
      </c>
      <c r="F205" s="354">
        <v>264</v>
      </c>
      <c r="G205" s="353">
        <f t="shared" si="9"/>
        <v>134.01015228426397</v>
      </c>
      <c r="H205" s="353">
        <f t="shared" si="10"/>
        <v>101.14942528735634</v>
      </c>
      <c r="I205" s="353">
        <f t="shared" si="11"/>
        <v>100</v>
      </c>
    </row>
    <row r="206" spans="1:9" ht="14.25">
      <c r="A206" s="303" t="s">
        <v>412</v>
      </c>
      <c r="B206" s="303" t="s">
        <v>110</v>
      </c>
      <c r="C206" s="354">
        <v>23</v>
      </c>
      <c r="D206" s="354">
        <v>185</v>
      </c>
      <c r="E206" s="354">
        <v>202</v>
      </c>
      <c r="F206" s="354">
        <v>202</v>
      </c>
      <c r="G206" s="353">
        <f t="shared" si="9"/>
        <v>109.18918918918918</v>
      </c>
      <c r="H206" s="353">
        <f t="shared" si="10"/>
        <v>878.2608695652174</v>
      </c>
      <c r="I206" s="353">
        <f t="shared" si="11"/>
        <v>100</v>
      </c>
    </row>
    <row r="207" spans="1:9" ht="14.25">
      <c r="A207" s="303" t="s">
        <v>413</v>
      </c>
      <c r="B207" s="303" t="s">
        <v>112</v>
      </c>
      <c r="C207" s="354"/>
      <c r="D207" s="354"/>
      <c r="E207" s="354"/>
      <c r="F207" s="354"/>
      <c r="G207" s="353" t="e">
        <f t="shared" si="9"/>
        <v>#DIV/0!</v>
      </c>
      <c r="H207" s="353" t="e">
        <f t="shared" si="10"/>
        <v>#DIV/0!</v>
      </c>
      <c r="I207" s="353" t="e">
        <f t="shared" si="11"/>
        <v>#DIV/0!</v>
      </c>
    </row>
    <row r="208" spans="1:9" ht="14.25">
      <c r="A208" s="303" t="s">
        <v>414</v>
      </c>
      <c r="B208" s="303" t="s">
        <v>126</v>
      </c>
      <c r="C208" s="354"/>
      <c r="D208" s="354"/>
      <c r="E208" s="354"/>
      <c r="F208" s="354"/>
      <c r="G208" s="353" t="e">
        <f t="shared" si="9"/>
        <v>#DIV/0!</v>
      </c>
      <c r="H208" s="353" t="e">
        <f t="shared" si="10"/>
        <v>#DIV/0!</v>
      </c>
      <c r="I208" s="353" t="e">
        <f t="shared" si="11"/>
        <v>#DIV/0!</v>
      </c>
    </row>
    <row r="209" spans="1:9" ht="14.25">
      <c r="A209" s="303" t="s">
        <v>415</v>
      </c>
      <c r="B209" s="303" t="s">
        <v>416</v>
      </c>
      <c r="C209" s="354"/>
      <c r="D209" s="354"/>
      <c r="E209" s="354"/>
      <c r="F209" s="354"/>
      <c r="G209" s="353" t="e">
        <f t="shared" si="9"/>
        <v>#DIV/0!</v>
      </c>
      <c r="H209" s="353" t="e">
        <f t="shared" si="10"/>
        <v>#DIV/0!</v>
      </c>
      <c r="I209" s="353" t="e">
        <f t="shared" si="11"/>
        <v>#DIV/0!</v>
      </c>
    </row>
    <row r="210" spans="1:9" ht="14.25">
      <c r="A210" s="359" t="s">
        <v>417</v>
      </c>
      <c r="B210" s="352" t="s">
        <v>418</v>
      </c>
      <c r="C210" s="353">
        <f>SUM(C211:C216)</f>
        <v>0</v>
      </c>
      <c r="D210" s="353">
        <f>SUM(D211:D216)</f>
        <v>0</v>
      </c>
      <c r="E210" s="353">
        <f>SUM(E211:E216)</f>
        <v>0</v>
      </c>
      <c r="F210" s="353">
        <f>SUM(F211:F216)</f>
        <v>0</v>
      </c>
      <c r="G210" s="353" t="e">
        <f t="shared" si="9"/>
        <v>#DIV/0!</v>
      </c>
      <c r="H210" s="353" t="e">
        <f t="shared" si="10"/>
        <v>#DIV/0!</v>
      </c>
      <c r="I210" s="353" t="e">
        <f t="shared" si="11"/>
        <v>#DIV/0!</v>
      </c>
    </row>
    <row r="211" spans="1:9" ht="14.25">
      <c r="A211" s="359" t="s">
        <v>419</v>
      </c>
      <c r="B211" s="359" t="s">
        <v>420</v>
      </c>
      <c r="C211" s="354"/>
      <c r="D211" s="354"/>
      <c r="E211" s="354"/>
      <c r="F211" s="354"/>
      <c r="G211" s="353" t="e">
        <f t="shared" si="9"/>
        <v>#DIV/0!</v>
      </c>
      <c r="H211" s="353" t="e">
        <f t="shared" si="10"/>
        <v>#DIV/0!</v>
      </c>
      <c r="I211" s="353" t="e">
        <f t="shared" si="11"/>
        <v>#DIV/0!</v>
      </c>
    </row>
    <row r="212" spans="1:9" ht="14.25">
      <c r="A212" s="359" t="s">
        <v>421</v>
      </c>
      <c r="B212" s="359" t="s">
        <v>422</v>
      </c>
      <c r="C212" s="354"/>
      <c r="D212" s="354"/>
      <c r="E212" s="354"/>
      <c r="F212" s="354"/>
      <c r="G212" s="353" t="e">
        <f t="shared" si="9"/>
        <v>#DIV/0!</v>
      </c>
      <c r="H212" s="353" t="e">
        <f t="shared" si="10"/>
        <v>#DIV/0!</v>
      </c>
      <c r="I212" s="353" t="e">
        <f t="shared" si="11"/>
        <v>#DIV/0!</v>
      </c>
    </row>
    <row r="213" spans="1:9" ht="14.25">
      <c r="A213" s="359" t="s">
        <v>423</v>
      </c>
      <c r="B213" s="359" t="s">
        <v>424</v>
      </c>
      <c r="C213" s="354"/>
      <c r="D213" s="354"/>
      <c r="E213" s="354"/>
      <c r="F213" s="354"/>
      <c r="G213" s="353" t="e">
        <f t="shared" si="9"/>
        <v>#DIV/0!</v>
      </c>
      <c r="H213" s="353" t="e">
        <f t="shared" si="10"/>
        <v>#DIV/0!</v>
      </c>
      <c r="I213" s="353" t="e">
        <f t="shared" si="11"/>
        <v>#DIV/0!</v>
      </c>
    </row>
    <row r="214" spans="1:9" ht="14.25">
      <c r="A214" s="359" t="s">
        <v>425</v>
      </c>
      <c r="B214" s="359" t="s">
        <v>426</v>
      </c>
      <c r="C214" s="354"/>
      <c r="D214" s="354"/>
      <c r="E214" s="354"/>
      <c r="F214" s="354"/>
      <c r="G214" s="353" t="e">
        <f t="shared" si="9"/>
        <v>#DIV/0!</v>
      </c>
      <c r="H214" s="353" t="e">
        <f t="shared" si="10"/>
        <v>#DIV/0!</v>
      </c>
      <c r="I214" s="353" t="e">
        <f t="shared" si="11"/>
        <v>#DIV/0!</v>
      </c>
    </row>
    <row r="215" spans="1:9" ht="14.25">
      <c r="A215" s="359" t="s">
        <v>427</v>
      </c>
      <c r="B215" s="359" t="s">
        <v>428</v>
      </c>
      <c r="C215" s="354"/>
      <c r="D215" s="354"/>
      <c r="E215" s="354"/>
      <c r="F215" s="354"/>
      <c r="G215" s="353" t="e">
        <f t="shared" si="9"/>
        <v>#DIV/0!</v>
      </c>
      <c r="H215" s="353" t="e">
        <f t="shared" si="10"/>
        <v>#DIV/0!</v>
      </c>
      <c r="I215" s="353" t="e">
        <f t="shared" si="11"/>
        <v>#DIV/0!</v>
      </c>
    </row>
    <row r="216" spans="1:9" ht="14.25">
      <c r="A216" s="359" t="s">
        <v>429</v>
      </c>
      <c r="B216" s="359" t="s">
        <v>430</v>
      </c>
      <c r="C216" s="354"/>
      <c r="D216" s="354"/>
      <c r="E216" s="354"/>
      <c r="F216" s="354"/>
      <c r="G216" s="353" t="e">
        <f t="shared" si="9"/>
        <v>#DIV/0!</v>
      </c>
      <c r="H216" s="353" t="e">
        <f t="shared" si="10"/>
        <v>#DIV/0!</v>
      </c>
      <c r="I216" s="353" t="e">
        <f t="shared" si="11"/>
        <v>#DIV/0!</v>
      </c>
    </row>
    <row r="217" spans="1:9" ht="14.25">
      <c r="A217" s="359" t="s">
        <v>431</v>
      </c>
      <c r="B217" s="352" t="s">
        <v>432</v>
      </c>
      <c r="C217" s="353">
        <f>SUM(C218:C231)</f>
        <v>354</v>
      </c>
      <c r="D217" s="353">
        <f>SUM(D218:D231)</f>
        <v>298</v>
      </c>
      <c r="E217" s="353">
        <f>SUM(E218:E231)</f>
        <v>422</v>
      </c>
      <c r="F217" s="353">
        <f>SUM(F218:F231)</f>
        <v>422</v>
      </c>
      <c r="G217" s="353">
        <f t="shared" si="9"/>
        <v>141.61073825503357</v>
      </c>
      <c r="H217" s="353">
        <f t="shared" si="10"/>
        <v>119.2090395480226</v>
      </c>
      <c r="I217" s="353">
        <f t="shared" si="11"/>
        <v>100</v>
      </c>
    </row>
    <row r="218" spans="1:9" ht="14.25">
      <c r="A218" s="359" t="s">
        <v>433</v>
      </c>
      <c r="B218" s="359" t="s">
        <v>108</v>
      </c>
      <c r="C218" s="354">
        <v>249</v>
      </c>
      <c r="D218" s="354">
        <v>256</v>
      </c>
      <c r="E218" s="354">
        <v>312</v>
      </c>
      <c r="F218" s="354">
        <v>312</v>
      </c>
      <c r="G218" s="353">
        <f t="shared" si="9"/>
        <v>121.875</v>
      </c>
      <c r="H218" s="353">
        <f t="shared" si="10"/>
        <v>125.30120481927712</v>
      </c>
      <c r="I218" s="353">
        <f t="shared" si="11"/>
        <v>100</v>
      </c>
    </row>
    <row r="219" spans="1:9" ht="14.25">
      <c r="A219" s="359" t="s">
        <v>434</v>
      </c>
      <c r="B219" s="359" t="s">
        <v>110</v>
      </c>
      <c r="C219" s="354">
        <v>8</v>
      </c>
      <c r="D219" s="354"/>
      <c r="E219" s="354"/>
      <c r="F219" s="354"/>
      <c r="G219" s="353" t="e">
        <f t="shared" si="9"/>
        <v>#DIV/0!</v>
      </c>
      <c r="H219" s="353">
        <f t="shared" si="10"/>
        <v>0</v>
      </c>
      <c r="I219" s="353" t="e">
        <f t="shared" si="11"/>
        <v>#DIV/0!</v>
      </c>
    </row>
    <row r="220" spans="1:9" ht="14.25">
      <c r="A220" s="359" t="s">
        <v>435</v>
      </c>
      <c r="B220" s="359" t="s">
        <v>112</v>
      </c>
      <c r="C220" s="354"/>
      <c r="D220" s="354"/>
      <c r="E220" s="354"/>
      <c r="F220" s="354"/>
      <c r="G220" s="353" t="e">
        <f t="shared" si="9"/>
        <v>#DIV/0!</v>
      </c>
      <c r="H220" s="353" t="e">
        <f t="shared" si="10"/>
        <v>#DIV/0!</v>
      </c>
      <c r="I220" s="353" t="e">
        <f t="shared" si="11"/>
        <v>#DIV/0!</v>
      </c>
    </row>
    <row r="221" spans="1:9" ht="14.25">
      <c r="A221" s="359" t="s">
        <v>436</v>
      </c>
      <c r="B221" s="359" t="s">
        <v>437</v>
      </c>
      <c r="C221" s="354">
        <v>8</v>
      </c>
      <c r="D221" s="354"/>
      <c r="E221" s="354">
        <v>5</v>
      </c>
      <c r="F221" s="354">
        <v>5</v>
      </c>
      <c r="G221" s="353" t="e">
        <f t="shared" si="9"/>
        <v>#DIV/0!</v>
      </c>
      <c r="H221" s="353">
        <f t="shared" si="10"/>
        <v>62.5</v>
      </c>
      <c r="I221" s="353">
        <f t="shared" si="11"/>
        <v>100</v>
      </c>
    </row>
    <row r="222" spans="1:9" ht="14.25">
      <c r="A222" s="359" t="s">
        <v>438</v>
      </c>
      <c r="B222" s="359" t="s">
        <v>439</v>
      </c>
      <c r="C222" s="354"/>
      <c r="D222" s="354"/>
      <c r="E222" s="354">
        <v>3</v>
      </c>
      <c r="F222" s="354">
        <v>3</v>
      </c>
      <c r="G222" s="353" t="e">
        <f t="shared" si="9"/>
        <v>#DIV/0!</v>
      </c>
      <c r="H222" s="353" t="e">
        <f t="shared" si="10"/>
        <v>#DIV/0!</v>
      </c>
      <c r="I222" s="353">
        <f t="shared" si="11"/>
        <v>100</v>
      </c>
    </row>
    <row r="223" spans="1:9" ht="14.25">
      <c r="A223" s="359" t="s">
        <v>440</v>
      </c>
      <c r="B223" s="359" t="s">
        <v>209</v>
      </c>
      <c r="C223" s="354"/>
      <c r="D223" s="354"/>
      <c r="E223" s="354"/>
      <c r="F223" s="354"/>
      <c r="G223" s="353" t="e">
        <f t="shared" si="9"/>
        <v>#DIV/0!</v>
      </c>
      <c r="H223" s="353" t="e">
        <f t="shared" si="10"/>
        <v>#DIV/0!</v>
      </c>
      <c r="I223" s="353" t="e">
        <f t="shared" si="11"/>
        <v>#DIV/0!</v>
      </c>
    </row>
    <row r="224" spans="1:9" ht="14.25">
      <c r="A224" s="359" t="s">
        <v>441</v>
      </c>
      <c r="B224" s="359" t="s">
        <v>442</v>
      </c>
      <c r="C224" s="354"/>
      <c r="D224" s="354"/>
      <c r="E224" s="354"/>
      <c r="F224" s="354"/>
      <c r="G224" s="353" t="e">
        <f t="shared" si="9"/>
        <v>#DIV/0!</v>
      </c>
      <c r="H224" s="353" t="e">
        <f t="shared" si="10"/>
        <v>#DIV/0!</v>
      </c>
      <c r="I224" s="353" t="e">
        <f t="shared" si="11"/>
        <v>#DIV/0!</v>
      </c>
    </row>
    <row r="225" spans="1:9" ht="14.25">
      <c r="A225" s="359" t="s">
        <v>443</v>
      </c>
      <c r="B225" s="359" t="s">
        <v>444</v>
      </c>
      <c r="C225" s="354">
        <v>6</v>
      </c>
      <c r="D225" s="354"/>
      <c r="E225" s="354">
        <v>2</v>
      </c>
      <c r="F225" s="354">
        <v>2</v>
      </c>
      <c r="G225" s="353" t="e">
        <f t="shared" si="9"/>
        <v>#DIV/0!</v>
      </c>
      <c r="H225" s="353">
        <f t="shared" si="10"/>
        <v>33.33333333333333</v>
      </c>
      <c r="I225" s="353">
        <f t="shared" si="11"/>
        <v>100</v>
      </c>
    </row>
    <row r="226" spans="1:9" ht="14.25">
      <c r="A226" s="359" t="s">
        <v>445</v>
      </c>
      <c r="B226" s="359" t="s">
        <v>446</v>
      </c>
      <c r="C226" s="354"/>
      <c r="D226" s="354"/>
      <c r="E226" s="354">
        <v>1</v>
      </c>
      <c r="F226" s="354">
        <v>1</v>
      </c>
      <c r="G226" s="353" t="e">
        <f t="shared" si="9"/>
        <v>#DIV/0!</v>
      </c>
      <c r="H226" s="353" t="e">
        <f t="shared" si="10"/>
        <v>#DIV/0!</v>
      </c>
      <c r="I226" s="353">
        <f t="shared" si="11"/>
        <v>100</v>
      </c>
    </row>
    <row r="227" spans="1:9" ht="14.25">
      <c r="A227" s="359" t="s">
        <v>447</v>
      </c>
      <c r="B227" s="359" t="s">
        <v>448</v>
      </c>
      <c r="C227" s="354"/>
      <c r="D227" s="354"/>
      <c r="E227" s="354"/>
      <c r="F227" s="354"/>
      <c r="G227" s="353" t="e">
        <f t="shared" si="9"/>
        <v>#DIV/0!</v>
      </c>
      <c r="H227" s="353" t="e">
        <f t="shared" si="10"/>
        <v>#DIV/0!</v>
      </c>
      <c r="I227" s="353" t="e">
        <f t="shared" si="11"/>
        <v>#DIV/0!</v>
      </c>
    </row>
    <row r="228" spans="1:9" ht="14.25">
      <c r="A228" s="359" t="s">
        <v>449</v>
      </c>
      <c r="B228" s="359" t="s">
        <v>450</v>
      </c>
      <c r="C228" s="354"/>
      <c r="D228" s="354"/>
      <c r="E228" s="354"/>
      <c r="F228" s="354"/>
      <c r="G228" s="353" t="e">
        <f t="shared" si="9"/>
        <v>#DIV/0!</v>
      </c>
      <c r="H228" s="353" t="e">
        <f t="shared" si="10"/>
        <v>#DIV/0!</v>
      </c>
      <c r="I228" s="353" t="e">
        <f t="shared" si="11"/>
        <v>#DIV/0!</v>
      </c>
    </row>
    <row r="229" spans="1:9" ht="14.25">
      <c r="A229" s="359" t="s">
        <v>451</v>
      </c>
      <c r="B229" s="359" t="s">
        <v>452</v>
      </c>
      <c r="C229" s="354">
        <v>4</v>
      </c>
      <c r="D229" s="354"/>
      <c r="E229" s="354"/>
      <c r="F229" s="354"/>
      <c r="G229" s="353" t="e">
        <f t="shared" si="9"/>
        <v>#DIV/0!</v>
      </c>
      <c r="H229" s="353">
        <f t="shared" si="10"/>
        <v>0</v>
      </c>
      <c r="I229" s="353" t="e">
        <f t="shared" si="11"/>
        <v>#DIV/0!</v>
      </c>
    </row>
    <row r="230" spans="1:9" ht="14.25">
      <c r="A230" s="359" t="s">
        <v>453</v>
      </c>
      <c r="B230" s="359" t="s">
        <v>126</v>
      </c>
      <c r="C230" s="354">
        <v>30</v>
      </c>
      <c r="D230" s="354">
        <v>15</v>
      </c>
      <c r="E230" s="354">
        <v>84</v>
      </c>
      <c r="F230" s="354">
        <v>84</v>
      </c>
      <c r="G230" s="353">
        <f t="shared" si="9"/>
        <v>560</v>
      </c>
      <c r="H230" s="353">
        <f t="shared" si="10"/>
        <v>280</v>
      </c>
      <c r="I230" s="353">
        <f t="shared" si="11"/>
        <v>100</v>
      </c>
    </row>
    <row r="231" spans="1:9" ht="14.25">
      <c r="A231" s="359" t="s">
        <v>454</v>
      </c>
      <c r="B231" s="359" t="s">
        <v>455</v>
      </c>
      <c r="C231" s="354">
        <v>49</v>
      </c>
      <c r="D231" s="354">
        <v>27</v>
      </c>
      <c r="E231" s="354">
        <v>15</v>
      </c>
      <c r="F231" s="354">
        <v>15</v>
      </c>
      <c r="G231" s="353">
        <f t="shared" si="9"/>
        <v>55.55555555555556</v>
      </c>
      <c r="H231" s="353">
        <f t="shared" si="10"/>
        <v>30.612244897959183</v>
      </c>
      <c r="I231" s="353">
        <f t="shared" si="11"/>
        <v>100</v>
      </c>
    </row>
    <row r="232" spans="1:9" ht="14.25">
      <c r="A232" s="303" t="s">
        <v>456</v>
      </c>
      <c r="B232" s="352" t="s">
        <v>457</v>
      </c>
      <c r="C232" s="353">
        <f>SUM(C233:C234)</f>
        <v>26</v>
      </c>
      <c r="D232" s="353">
        <f>SUM(D233:D234)</f>
        <v>3</v>
      </c>
      <c r="E232" s="353">
        <f>SUM(E233:E234)</f>
        <v>0</v>
      </c>
      <c r="F232" s="353">
        <f>SUM(F233:F234)</f>
        <v>0</v>
      </c>
      <c r="G232" s="353">
        <f t="shared" si="9"/>
        <v>0</v>
      </c>
      <c r="H232" s="353">
        <f t="shared" si="10"/>
        <v>0</v>
      </c>
      <c r="I232" s="353" t="e">
        <f t="shared" si="11"/>
        <v>#DIV/0!</v>
      </c>
    </row>
    <row r="233" spans="1:9" ht="14.25">
      <c r="A233" s="303" t="s">
        <v>458</v>
      </c>
      <c r="B233" s="303" t="s">
        <v>459</v>
      </c>
      <c r="C233" s="207"/>
      <c r="D233" s="354"/>
      <c r="E233" s="354"/>
      <c r="F233" s="354"/>
      <c r="G233" s="353" t="e">
        <f t="shared" si="9"/>
        <v>#DIV/0!</v>
      </c>
      <c r="H233" s="353" t="e">
        <f t="shared" si="10"/>
        <v>#DIV/0!</v>
      </c>
      <c r="I233" s="353" t="e">
        <f t="shared" si="11"/>
        <v>#DIV/0!</v>
      </c>
    </row>
    <row r="234" spans="1:9" ht="14.25">
      <c r="A234" s="303" t="s">
        <v>460</v>
      </c>
      <c r="B234" s="303" t="s">
        <v>461</v>
      </c>
      <c r="C234" s="207">
        <v>26</v>
      </c>
      <c r="D234" s="354">
        <v>3</v>
      </c>
      <c r="E234" s="354"/>
      <c r="F234" s="354"/>
      <c r="G234" s="353">
        <f t="shared" si="9"/>
        <v>0</v>
      </c>
      <c r="H234" s="353">
        <f t="shared" si="10"/>
        <v>0</v>
      </c>
      <c r="I234" s="353" t="e">
        <f t="shared" si="11"/>
        <v>#DIV/0!</v>
      </c>
    </row>
    <row r="235" spans="1:9" ht="14.25">
      <c r="A235" s="356" t="s">
        <v>462</v>
      </c>
      <c r="B235" s="357" t="s">
        <v>463</v>
      </c>
      <c r="C235" s="358">
        <f>C236+C243+C246+C249+C255+C260+C262+C267+C273</f>
        <v>0</v>
      </c>
      <c r="D235" s="358">
        <f>D236+D243+D246+D249+D255+D260+D262+D267+D273</f>
        <v>0</v>
      </c>
      <c r="E235" s="358">
        <f>E236+E243+E246+E249+E255+E260+E262+E267+E273</f>
        <v>0</v>
      </c>
      <c r="F235" s="358">
        <f>F236+F243+F246+F249+F255+F260+F262+F267+F273</f>
        <v>0</v>
      </c>
      <c r="G235" s="353" t="e">
        <f t="shared" si="9"/>
        <v>#DIV/0!</v>
      </c>
      <c r="H235" s="353" t="e">
        <f t="shared" si="10"/>
        <v>#DIV/0!</v>
      </c>
      <c r="I235" s="353" t="e">
        <f t="shared" si="11"/>
        <v>#DIV/0!</v>
      </c>
    </row>
    <row r="236" spans="1:9" ht="14.25">
      <c r="A236" s="303" t="s">
        <v>464</v>
      </c>
      <c r="B236" s="352" t="s">
        <v>465</v>
      </c>
      <c r="C236" s="353">
        <f>SUM(C237:C242)</f>
        <v>0</v>
      </c>
      <c r="D236" s="353">
        <f>SUM(D237:D242)</f>
        <v>0</v>
      </c>
      <c r="E236" s="353">
        <f>SUM(E237:E242)</f>
        <v>0</v>
      </c>
      <c r="F236" s="353">
        <f>SUM(F237:F242)</f>
        <v>0</v>
      </c>
      <c r="G236" s="353" t="e">
        <f t="shared" si="9"/>
        <v>#DIV/0!</v>
      </c>
      <c r="H236" s="353" t="e">
        <f t="shared" si="10"/>
        <v>#DIV/0!</v>
      </c>
      <c r="I236" s="353" t="e">
        <f t="shared" si="11"/>
        <v>#DIV/0!</v>
      </c>
    </row>
    <row r="237" spans="1:9" ht="14.25">
      <c r="A237" s="303" t="s">
        <v>466</v>
      </c>
      <c r="B237" s="303" t="s">
        <v>108</v>
      </c>
      <c r="C237" s="354"/>
      <c r="D237" s="354"/>
      <c r="E237" s="354"/>
      <c r="F237" s="354"/>
      <c r="G237" s="353" t="e">
        <f t="shared" si="9"/>
        <v>#DIV/0!</v>
      </c>
      <c r="H237" s="353" t="e">
        <f t="shared" si="10"/>
        <v>#DIV/0!</v>
      </c>
      <c r="I237" s="353" t="e">
        <f t="shared" si="11"/>
        <v>#DIV/0!</v>
      </c>
    </row>
    <row r="238" spans="1:9" ht="14.25">
      <c r="A238" s="303" t="s">
        <v>467</v>
      </c>
      <c r="B238" s="303" t="s">
        <v>110</v>
      </c>
      <c r="C238" s="354"/>
      <c r="D238" s="354"/>
      <c r="E238" s="354"/>
      <c r="F238" s="354"/>
      <c r="G238" s="353" t="e">
        <f t="shared" si="9"/>
        <v>#DIV/0!</v>
      </c>
      <c r="H238" s="353" t="e">
        <f t="shared" si="10"/>
        <v>#DIV/0!</v>
      </c>
      <c r="I238" s="353" t="e">
        <f t="shared" si="11"/>
        <v>#DIV/0!</v>
      </c>
    </row>
    <row r="239" spans="1:9" ht="14.25">
      <c r="A239" s="303" t="s">
        <v>468</v>
      </c>
      <c r="B239" s="303" t="s">
        <v>112</v>
      </c>
      <c r="C239" s="354"/>
      <c r="D239" s="354"/>
      <c r="E239" s="354"/>
      <c r="F239" s="354"/>
      <c r="G239" s="353" t="e">
        <f t="shared" si="9"/>
        <v>#DIV/0!</v>
      </c>
      <c r="H239" s="353" t="e">
        <f t="shared" si="10"/>
        <v>#DIV/0!</v>
      </c>
      <c r="I239" s="353" t="e">
        <f t="shared" si="11"/>
        <v>#DIV/0!</v>
      </c>
    </row>
    <row r="240" spans="1:9" ht="14.25">
      <c r="A240" s="303" t="s">
        <v>469</v>
      </c>
      <c r="B240" s="303" t="s">
        <v>366</v>
      </c>
      <c r="C240" s="354"/>
      <c r="D240" s="354"/>
      <c r="E240" s="354"/>
      <c r="F240" s="354"/>
      <c r="G240" s="353" t="e">
        <f t="shared" si="9"/>
        <v>#DIV/0!</v>
      </c>
      <c r="H240" s="353" t="e">
        <f t="shared" si="10"/>
        <v>#DIV/0!</v>
      </c>
      <c r="I240" s="353" t="e">
        <f t="shared" si="11"/>
        <v>#DIV/0!</v>
      </c>
    </row>
    <row r="241" spans="1:9" ht="14.25">
      <c r="A241" s="303" t="s">
        <v>470</v>
      </c>
      <c r="B241" s="303" t="s">
        <v>126</v>
      </c>
      <c r="C241" s="354"/>
      <c r="D241" s="354"/>
      <c r="E241" s="354"/>
      <c r="F241" s="354"/>
      <c r="G241" s="353" t="e">
        <f t="shared" si="9"/>
        <v>#DIV/0!</v>
      </c>
      <c r="H241" s="353" t="e">
        <f t="shared" si="10"/>
        <v>#DIV/0!</v>
      </c>
      <c r="I241" s="353" t="e">
        <f t="shared" si="11"/>
        <v>#DIV/0!</v>
      </c>
    </row>
    <row r="242" spans="1:9" ht="14.25">
      <c r="A242" s="303" t="s">
        <v>471</v>
      </c>
      <c r="B242" s="303" t="s">
        <v>472</v>
      </c>
      <c r="C242" s="354"/>
      <c r="D242" s="354"/>
      <c r="E242" s="354"/>
      <c r="F242" s="354"/>
      <c r="G242" s="353" t="e">
        <f t="shared" si="9"/>
        <v>#DIV/0!</v>
      </c>
      <c r="H242" s="353" t="e">
        <f t="shared" si="10"/>
        <v>#DIV/0!</v>
      </c>
      <c r="I242" s="353" t="e">
        <f t="shared" si="11"/>
        <v>#DIV/0!</v>
      </c>
    </row>
    <row r="243" spans="1:9" ht="14.25">
      <c r="A243" s="356" t="s">
        <v>473</v>
      </c>
      <c r="B243" s="357" t="s">
        <v>474</v>
      </c>
      <c r="C243" s="358">
        <f>SUM(C244:C245)</f>
        <v>0</v>
      </c>
      <c r="D243" s="358">
        <f>SUM(D244:D245)</f>
        <v>0</v>
      </c>
      <c r="E243" s="358">
        <f>SUM(E244:E245)</f>
        <v>0</v>
      </c>
      <c r="F243" s="358">
        <f>SUM(F244:F245)</f>
        <v>0</v>
      </c>
      <c r="G243" s="353" t="e">
        <f t="shared" si="9"/>
        <v>#DIV/0!</v>
      </c>
      <c r="H243" s="353" t="e">
        <f t="shared" si="10"/>
        <v>#DIV/0!</v>
      </c>
      <c r="I243" s="353" t="e">
        <f t="shared" si="11"/>
        <v>#DIV/0!</v>
      </c>
    </row>
    <row r="244" spans="1:9" ht="14.25">
      <c r="A244" s="303" t="s">
        <v>475</v>
      </c>
      <c r="B244" s="303" t="s">
        <v>476</v>
      </c>
      <c r="C244" s="354"/>
      <c r="D244" s="354"/>
      <c r="E244" s="354"/>
      <c r="F244" s="354"/>
      <c r="G244" s="353" t="e">
        <f t="shared" si="9"/>
        <v>#DIV/0!</v>
      </c>
      <c r="H244" s="353" t="e">
        <f t="shared" si="10"/>
        <v>#DIV/0!</v>
      </c>
      <c r="I244" s="353" t="e">
        <f t="shared" si="11"/>
        <v>#DIV/0!</v>
      </c>
    </row>
    <row r="245" spans="1:9" ht="14.25">
      <c r="A245" s="303" t="s">
        <v>477</v>
      </c>
      <c r="B245" s="303" t="s">
        <v>478</v>
      </c>
      <c r="C245" s="354"/>
      <c r="D245" s="354"/>
      <c r="E245" s="354"/>
      <c r="F245" s="354"/>
      <c r="G245" s="353" t="e">
        <f t="shared" si="9"/>
        <v>#DIV/0!</v>
      </c>
      <c r="H245" s="353" t="e">
        <f t="shared" si="10"/>
        <v>#DIV/0!</v>
      </c>
      <c r="I245" s="353" t="e">
        <f t="shared" si="11"/>
        <v>#DIV/0!</v>
      </c>
    </row>
    <row r="246" spans="1:9" ht="14.25">
      <c r="A246" s="303" t="s">
        <v>479</v>
      </c>
      <c r="B246" s="352" t="s">
        <v>480</v>
      </c>
      <c r="C246" s="353">
        <f>SUM(C247:C248)</f>
        <v>0</v>
      </c>
      <c r="D246" s="353">
        <f>SUM(D247:D248)</f>
        <v>0</v>
      </c>
      <c r="E246" s="353">
        <f>SUM(E247:E248)</f>
        <v>0</v>
      </c>
      <c r="F246" s="353">
        <f>SUM(F247:F248)</f>
        <v>0</v>
      </c>
      <c r="G246" s="353" t="e">
        <f t="shared" si="9"/>
        <v>#DIV/0!</v>
      </c>
      <c r="H246" s="353" t="e">
        <f t="shared" si="10"/>
        <v>#DIV/0!</v>
      </c>
      <c r="I246" s="353" t="e">
        <f t="shared" si="11"/>
        <v>#DIV/0!</v>
      </c>
    </row>
    <row r="247" spans="1:9" ht="14.25">
      <c r="A247" s="303" t="s">
        <v>481</v>
      </c>
      <c r="B247" s="303" t="s">
        <v>482</v>
      </c>
      <c r="C247" s="354"/>
      <c r="D247" s="354"/>
      <c r="E247" s="354"/>
      <c r="F247" s="354"/>
      <c r="G247" s="353" t="e">
        <f t="shared" si="9"/>
        <v>#DIV/0!</v>
      </c>
      <c r="H247" s="353" t="e">
        <f t="shared" si="10"/>
        <v>#DIV/0!</v>
      </c>
      <c r="I247" s="353" t="e">
        <f t="shared" si="11"/>
        <v>#DIV/0!</v>
      </c>
    </row>
    <row r="248" spans="1:9" ht="14.25">
      <c r="A248" s="303">
        <v>2020306</v>
      </c>
      <c r="B248" s="303" t="s">
        <v>483</v>
      </c>
      <c r="C248" s="354"/>
      <c r="D248" s="354"/>
      <c r="E248" s="354"/>
      <c r="F248" s="354"/>
      <c r="G248" s="353" t="e">
        <f t="shared" si="9"/>
        <v>#DIV/0!</v>
      </c>
      <c r="H248" s="353" t="e">
        <f t="shared" si="10"/>
        <v>#DIV/0!</v>
      </c>
      <c r="I248" s="353" t="e">
        <f t="shared" si="11"/>
        <v>#DIV/0!</v>
      </c>
    </row>
    <row r="249" spans="1:9" ht="14.25">
      <c r="A249" s="303" t="s">
        <v>484</v>
      </c>
      <c r="B249" s="352" t="s">
        <v>485</v>
      </c>
      <c r="C249" s="353">
        <f>SUM(C250:C254)</f>
        <v>0</v>
      </c>
      <c r="D249" s="353">
        <f>SUM(D250:D254)</f>
        <v>0</v>
      </c>
      <c r="E249" s="353">
        <f>SUM(E250:E254)</f>
        <v>0</v>
      </c>
      <c r="F249" s="353">
        <f>SUM(F250:F254)</f>
        <v>0</v>
      </c>
      <c r="G249" s="353" t="e">
        <f t="shared" si="9"/>
        <v>#DIV/0!</v>
      </c>
      <c r="H249" s="353" t="e">
        <f t="shared" si="10"/>
        <v>#DIV/0!</v>
      </c>
      <c r="I249" s="353" t="e">
        <f t="shared" si="11"/>
        <v>#DIV/0!</v>
      </c>
    </row>
    <row r="250" spans="1:9" ht="14.25">
      <c r="A250" s="303" t="s">
        <v>486</v>
      </c>
      <c r="B250" s="303" t="s">
        <v>487</v>
      </c>
      <c r="C250" s="354"/>
      <c r="D250" s="354"/>
      <c r="E250" s="354"/>
      <c r="F250" s="354"/>
      <c r="G250" s="353" t="e">
        <f t="shared" si="9"/>
        <v>#DIV/0!</v>
      </c>
      <c r="H250" s="353" t="e">
        <f t="shared" si="10"/>
        <v>#DIV/0!</v>
      </c>
      <c r="I250" s="353" t="e">
        <f t="shared" si="11"/>
        <v>#DIV/0!</v>
      </c>
    </row>
    <row r="251" spans="1:9" ht="14.25">
      <c r="A251" s="303" t="s">
        <v>488</v>
      </c>
      <c r="B251" s="303" t="s">
        <v>489</v>
      </c>
      <c r="C251" s="354"/>
      <c r="D251" s="354"/>
      <c r="E251" s="354"/>
      <c r="F251" s="354"/>
      <c r="G251" s="353" t="e">
        <f t="shared" si="9"/>
        <v>#DIV/0!</v>
      </c>
      <c r="H251" s="353" t="e">
        <f t="shared" si="10"/>
        <v>#DIV/0!</v>
      </c>
      <c r="I251" s="353" t="e">
        <f t="shared" si="11"/>
        <v>#DIV/0!</v>
      </c>
    </row>
    <row r="252" spans="1:9" ht="14.25">
      <c r="A252" s="303" t="s">
        <v>490</v>
      </c>
      <c r="B252" s="303" t="s">
        <v>491</v>
      </c>
      <c r="C252" s="354"/>
      <c r="D252" s="354"/>
      <c r="E252" s="354"/>
      <c r="F252" s="354"/>
      <c r="G252" s="353" t="e">
        <f t="shared" si="9"/>
        <v>#DIV/0!</v>
      </c>
      <c r="H252" s="353" t="e">
        <f t="shared" si="10"/>
        <v>#DIV/0!</v>
      </c>
      <c r="I252" s="353" t="e">
        <f t="shared" si="11"/>
        <v>#DIV/0!</v>
      </c>
    </row>
    <row r="253" spans="1:9" ht="14.25">
      <c r="A253" s="303" t="s">
        <v>492</v>
      </c>
      <c r="B253" s="303" t="s">
        <v>493</v>
      </c>
      <c r="C253" s="354"/>
      <c r="D253" s="354"/>
      <c r="E253" s="354"/>
      <c r="F253" s="354"/>
      <c r="G253" s="353" t="e">
        <f t="shared" si="9"/>
        <v>#DIV/0!</v>
      </c>
      <c r="H253" s="353" t="e">
        <f t="shared" si="10"/>
        <v>#DIV/0!</v>
      </c>
      <c r="I253" s="353" t="e">
        <f t="shared" si="11"/>
        <v>#DIV/0!</v>
      </c>
    </row>
    <row r="254" spans="1:9" ht="14.25">
      <c r="A254" s="303" t="s">
        <v>494</v>
      </c>
      <c r="B254" s="303" t="s">
        <v>495</v>
      </c>
      <c r="C254" s="354"/>
      <c r="D254" s="354"/>
      <c r="E254" s="354"/>
      <c r="F254" s="354"/>
      <c r="G254" s="353" t="e">
        <f t="shared" si="9"/>
        <v>#DIV/0!</v>
      </c>
      <c r="H254" s="353" t="e">
        <f t="shared" si="10"/>
        <v>#DIV/0!</v>
      </c>
      <c r="I254" s="353" t="e">
        <f t="shared" si="11"/>
        <v>#DIV/0!</v>
      </c>
    </row>
    <row r="255" spans="1:9" ht="14.25">
      <c r="A255" s="303" t="s">
        <v>496</v>
      </c>
      <c r="B255" s="352" t="s">
        <v>497</v>
      </c>
      <c r="C255" s="353">
        <f>SUM(C256:C259)</f>
        <v>0</v>
      </c>
      <c r="D255" s="353">
        <f>SUM(D256:D259)</f>
        <v>0</v>
      </c>
      <c r="E255" s="353">
        <f>SUM(E256:E259)</f>
        <v>0</v>
      </c>
      <c r="F255" s="353">
        <f>SUM(F256:F259)</f>
        <v>0</v>
      </c>
      <c r="G255" s="353" t="e">
        <f t="shared" si="9"/>
        <v>#DIV/0!</v>
      </c>
      <c r="H255" s="353" t="e">
        <f t="shared" si="10"/>
        <v>#DIV/0!</v>
      </c>
      <c r="I255" s="353" t="e">
        <f t="shared" si="11"/>
        <v>#DIV/0!</v>
      </c>
    </row>
    <row r="256" spans="1:9" ht="14.25">
      <c r="A256" s="303" t="s">
        <v>498</v>
      </c>
      <c r="B256" s="303" t="s">
        <v>499</v>
      </c>
      <c r="C256" s="354"/>
      <c r="D256" s="354"/>
      <c r="E256" s="354"/>
      <c r="F256" s="354"/>
      <c r="G256" s="353" t="e">
        <f t="shared" si="9"/>
        <v>#DIV/0!</v>
      </c>
      <c r="H256" s="353" t="e">
        <f t="shared" si="10"/>
        <v>#DIV/0!</v>
      </c>
      <c r="I256" s="353" t="e">
        <f t="shared" si="11"/>
        <v>#DIV/0!</v>
      </c>
    </row>
    <row r="257" spans="1:9" ht="14.25">
      <c r="A257" s="303" t="s">
        <v>500</v>
      </c>
      <c r="B257" s="303" t="s">
        <v>501</v>
      </c>
      <c r="C257" s="354"/>
      <c r="D257" s="354"/>
      <c r="E257" s="354"/>
      <c r="F257" s="354"/>
      <c r="G257" s="353" t="e">
        <f t="shared" si="9"/>
        <v>#DIV/0!</v>
      </c>
      <c r="H257" s="353" t="e">
        <f t="shared" si="10"/>
        <v>#DIV/0!</v>
      </c>
      <c r="I257" s="353" t="e">
        <f t="shared" si="11"/>
        <v>#DIV/0!</v>
      </c>
    </row>
    <row r="258" spans="1:9" ht="14.25">
      <c r="A258" s="303" t="s">
        <v>502</v>
      </c>
      <c r="B258" s="303" t="s">
        <v>503</v>
      </c>
      <c r="C258" s="354"/>
      <c r="D258" s="354"/>
      <c r="E258" s="354"/>
      <c r="F258" s="354"/>
      <c r="G258" s="353" t="e">
        <f t="shared" si="9"/>
        <v>#DIV/0!</v>
      </c>
      <c r="H258" s="353" t="e">
        <f t="shared" si="10"/>
        <v>#DIV/0!</v>
      </c>
      <c r="I258" s="353" t="e">
        <f t="shared" si="11"/>
        <v>#DIV/0!</v>
      </c>
    </row>
    <row r="259" spans="1:9" ht="14.25">
      <c r="A259" s="303" t="s">
        <v>504</v>
      </c>
      <c r="B259" s="303" t="s">
        <v>505</v>
      </c>
      <c r="C259" s="354"/>
      <c r="D259" s="354"/>
      <c r="E259" s="354"/>
      <c r="F259" s="354"/>
      <c r="G259" s="353" t="e">
        <f t="shared" si="9"/>
        <v>#DIV/0!</v>
      </c>
      <c r="H259" s="353" t="e">
        <f t="shared" si="10"/>
        <v>#DIV/0!</v>
      </c>
      <c r="I259" s="353" t="e">
        <f t="shared" si="11"/>
        <v>#DIV/0!</v>
      </c>
    </row>
    <row r="260" spans="1:9" ht="14.25">
      <c r="A260" s="303" t="s">
        <v>506</v>
      </c>
      <c r="B260" s="352" t="s">
        <v>507</v>
      </c>
      <c r="C260" s="353">
        <f>SUM(C261:C261)</f>
        <v>0</v>
      </c>
      <c r="D260" s="353">
        <f>SUM(D261:D261)</f>
        <v>0</v>
      </c>
      <c r="E260" s="353">
        <f>SUM(E261:E261)</f>
        <v>0</v>
      </c>
      <c r="F260" s="353">
        <f>SUM(F261:F261)</f>
        <v>0</v>
      </c>
      <c r="G260" s="353" t="e">
        <f t="shared" si="9"/>
        <v>#DIV/0!</v>
      </c>
      <c r="H260" s="353" t="e">
        <f t="shared" si="10"/>
        <v>#DIV/0!</v>
      </c>
      <c r="I260" s="353" t="e">
        <f t="shared" si="11"/>
        <v>#DIV/0!</v>
      </c>
    </row>
    <row r="261" spans="1:9" ht="14.25">
      <c r="A261" s="303" t="s">
        <v>508</v>
      </c>
      <c r="B261" s="303" t="s">
        <v>509</v>
      </c>
      <c r="C261" s="354"/>
      <c r="D261" s="354"/>
      <c r="E261" s="354"/>
      <c r="F261" s="354"/>
      <c r="G261" s="353" t="e">
        <f t="shared" si="9"/>
        <v>#DIV/0!</v>
      </c>
      <c r="H261" s="353" t="e">
        <f t="shared" si="10"/>
        <v>#DIV/0!</v>
      </c>
      <c r="I261" s="353" t="e">
        <f t="shared" si="11"/>
        <v>#DIV/0!</v>
      </c>
    </row>
    <row r="262" spans="1:9" ht="14.25">
      <c r="A262" s="303" t="s">
        <v>510</v>
      </c>
      <c r="B262" s="352" t="s">
        <v>511</v>
      </c>
      <c r="C262" s="353">
        <f>SUM(C263:C266)</f>
        <v>0</v>
      </c>
      <c r="D262" s="353">
        <f>SUM(D263:D266)</f>
        <v>0</v>
      </c>
      <c r="E262" s="353">
        <f>SUM(E263:E266)</f>
        <v>0</v>
      </c>
      <c r="F262" s="353">
        <f>SUM(F263:F266)</f>
        <v>0</v>
      </c>
      <c r="G262" s="353" t="e">
        <f aca="true" t="shared" si="12" ref="G262:G325">F262/D262*100</f>
        <v>#DIV/0!</v>
      </c>
      <c r="H262" s="353" t="e">
        <f aca="true" t="shared" si="13" ref="H262:H325">F262/C262*100</f>
        <v>#DIV/0!</v>
      </c>
      <c r="I262" s="353" t="e">
        <f aca="true" t="shared" si="14" ref="I262:I325">F262/E262*100</f>
        <v>#DIV/0!</v>
      </c>
    </row>
    <row r="263" spans="1:9" ht="14.25">
      <c r="A263" s="303" t="s">
        <v>512</v>
      </c>
      <c r="B263" s="303" t="s">
        <v>513</v>
      </c>
      <c r="C263" s="354"/>
      <c r="D263" s="354"/>
      <c r="E263" s="354"/>
      <c r="F263" s="354"/>
      <c r="G263" s="353" t="e">
        <f t="shared" si="12"/>
        <v>#DIV/0!</v>
      </c>
      <c r="H263" s="353" t="e">
        <f t="shared" si="13"/>
        <v>#DIV/0!</v>
      </c>
      <c r="I263" s="353" t="e">
        <f t="shared" si="14"/>
        <v>#DIV/0!</v>
      </c>
    </row>
    <row r="264" spans="1:9" ht="14.25">
      <c r="A264" s="303" t="s">
        <v>514</v>
      </c>
      <c r="B264" s="303" t="s">
        <v>515</v>
      </c>
      <c r="C264" s="354"/>
      <c r="D264" s="354"/>
      <c r="E264" s="354"/>
      <c r="F264" s="354"/>
      <c r="G264" s="353" t="e">
        <f t="shared" si="12"/>
        <v>#DIV/0!</v>
      </c>
      <c r="H264" s="353" t="e">
        <f t="shared" si="13"/>
        <v>#DIV/0!</v>
      </c>
      <c r="I264" s="353" t="e">
        <f t="shared" si="14"/>
        <v>#DIV/0!</v>
      </c>
    </row>
    <row r="265" spans="1:9" ht="14.25">
      <c r="A265" s="303" t="s">
        <v>516</v>
      </c>
      <c r="B265" s="303" t="s">
        <v>517</v>
      </c>
      <c r="C265" s="354"/>
      <c r="D265" s="354"/>
      <c r="E265" s="354"/>
      <c r="F265" s="354"/>
      <c r="G265" s="353" t="e">
        <f t="shared" si="12"/>
        <v>#DIV/0!</v>
      </c>
      <c r="H265" s="353" t="e">
        <f t="shared" si="13"/>
        <v>#DIV/0!</v>
      </c>
      <c r="I265" s="353" t="e">
        <f t="shared" si="14"/>
        <v>#DIV/0!</v>
      </c>
    </row>
    <row r="266" spans="1:9" ht="14.25">
      <c r="A266" s="303" t="s">
        <v>518</v>
      </c>
      <c r="B266" s="303" t="s">
        <v>519</v>
      </c>
      <c r="C266" s="354"/>
      <c r="D266" s="354"/>
      <c r="E266" s="354"/>
      <c r="F266" s="354"/>
      <c r="G266" s="353" t="e">
        <f t="shared" si="12"/>
        <v>#DIV/0!</v>
      </c>
      <c r="H266" s="353" t="e">
        <f t="shared" si="13"/>
        <v>#DIV/0!</v>
      </c>
      <c r="I266" s="353" t="e">
        <f t="shared" si="14"/>
        <v>#DIV/0!</v>
      </c>
    </row>
    <row r="267" spans="1:9" ht="14.25">
      <c r="A267" s="359" t="s">
        <v>520</v>
      </c>
      <c r="B267" s="352" t="s">
        <v>521</v>
      </c>
      <c r="C267" s="353">
        <f>SUM(C268:C272)</f>
        <v>0</v>
      </c>
      <c r="D267" s="353">
        <f>SUM(D268:D272)</f>
        <v>0</v>
      </c>
      <c r="E267" s="353">
        <f>SUM(E268:E272)</f>
        <v>0</v>
      </c>
      <c r="F267" s="353">
        <f>SUM(F268:F272)</f>
        <v>0</v>
      </c>
      <c r="G267" s="353" t="e">
        <f t="shared" si="12"/>
        <v>#DIV/0!</v>
      </c>
      <c r="H267" s="353" t="e">
        <f t="shared" si="13"/>
        <v>#DIV/0!</v>
      </c>
      <c r="I267" s="353" t="e">
        <f t="shared" si="14"/>
        <v>#DIV/0!</v>
      </c>
    </row>
    <row r="268" spans="1:9" ht="14.25">
      <c r="A268" s="359" t="s">
        <v>522</v>
      </c>
      <c r="B268" s="359" t="s">
        <v>420</v>
      </c>
      <c r="C268" s="354"/>
      <c r="D268" s="354"/>
      <c r="E268" s="354"/>
      <c r="F268" s="354"/>
      <c r="G268" s="353" t="e">
        <f t="shared" si="12"/>
        <v>#DIV/0!</v>
      </c>
      <c r="H268" s="353" t="e">
        <f t="shared" si="13"/>
        <v>#DIV/0!</v>
      </c>
      <c r="I268" s="353" t="e">
        <f t="shared" si="14"/>
        <v>#DIV/0!</v>
      </c>
    </row>
    <row r="269" spans="1:9" ht="14.25">
      <c r="A269" s="359" t="s">
        <v>523</v>
      </c>
      <c r="B269" s="359" t="s">
        <v>422</v>
      </c>
      <c r="C269" s="354"/>
      <c r="D269" s="354"/>
      <c r="E269" s="354"/>
      <c r="F269" s="354"/>
      <c r="G269" s="353" t="e">
        <f t="shared" si="12"/>
        <v>#DIV/0!</v>
      </c>
      <c r="H269" s="353" t="e">
        <f t="shared" si="13"/>
        <v>#DIV/0!</v>
      </c>
      <c r="I269" s="353" t="e">
        <f t="shared" si="14"/>
        <v>#DIV/0!</v>
      </c>
    </row>
    <row r="270" spans="1:9" ht="14.25">
      <c r="A270" s="359" t="s">
        <v>524</v>
      </c>
      <c r="B270" s="359" t="s">
        <v>424</v>
      </c>
      <c r="C270" s="354"/>
      <c r="D270" s="354"/>
      <c r="E270" s="354"/>
      <c r="F270" s="354"/>
      <c r="G270" s="353" t="e">
        <f t="shared" si="12"/>
        <v>#DIV/0!</v>
      </c>
      <c r="H270" s="353" t="e">
        <f t="shared" si="13"/>
        <v>#DIV/0!</v>
      </c>
      <c r="I270" s="353" t="e">
        <f t="shared" si="14"/>
        <v>#DIV/0!</v>
      </c>
    </row>
    <row r="271" spans="1:9" ht="14.25">
      <c r="A271" s="359" t="s">
        <v>525</v>
      </c>
      <c r="B271" s="359" t="s">
        <v>428</v>
      </c>
      <c r="C271" s="354"/>
      <c r="D271" s="354"/>
      <c r="E271" s="354"/>
      <c r="F271" s="354"/>
      <c r="G271" s="353" t="e">
        <f t="shared" si="12"/>
        <v>#DIV/0!</v>
      </c>
      <c r="H271" s="353" t="e">
        <f t="shared" si="13"/>
        <v>#DIV/0!</v>
      </c>
      <c r="I271" s="353" t="e">
        <f t="shared" si="14"/>
        <v>#DIV/0!</v>
      </c>
    </row>
    <row r="272" spans="1:9" ht="14.25">
      <c r="A272" s="359" t="s">
        <v>526</v>
      </c>
      <c r="B272" s="359" t="s">
        <v>527</v>
      </c>
      <c r="C272" s="354"/>
      <c r="D272" s="354"/>
      <c r="E272" s="354"/>
      <c r="F272" s="354"/>
      <c r="G272" s="353" t="e">
        <f t="shared" si="12"/>
        <v>#DIV/0!</v>
      </c>
      <c r="H272" s="353" t="e">
        <f t="shared" si="13"/>
        <v>#DIV/0!</v>
      </c>
      <c r="I272" s="353" t="e">
        <f t="shared" si="14"/>
        <v>#DIV/0!</v>
      </c>
    </row>
    <row r="273" spans="1:9" ht="14.25">
      <c r="A273" s="356" t="s">
        <v>528</v>
      </c>
      <c r="B273" s="357" t="s">
        <v>529</v>
      </c>
      <c r="C273" s="353">
        <f>SUM(C274:C274)</f>
        <v>0</v>
      </c>
      <c r="D273" s="353">
        <f>SUM(D274:D274)</f>
        <v>0</v>
      </c>
      <c r="E273" s="353">
        <f>SUM(E274:E274)</f>
        <v>0</v>
      </c>
      <c r="F273" s="353">
        <f>SUM(F274:F274)</f>
        <v>0</v>
      </c>
      <c r="G273" s="353" t="e">
        <f t="shared" si="12"/>
        <v>#DIV/0!</v>
      </c>
      <c r="H273" s="353" t="e">
        <f t="shared" si="13"/>
        <v>#DIV/0!</v>
      </c>
      <c r="I273" s="353" t="e">
        <f t="shared" si="14"/>
        <v>#DIV/0!</v>
      </c>
    </row>
    <row r="274" spans="1:9" ht="14.25">
      <c r="A274" s="303">
        <v>2029999</v>
      </c>
      <c r="B274" s="303" t="s">
        <v>530</v>
      </c>
      <c r="C274" s="354"/>
      <c r="D274" s="354"/>
      <c r="E274" s="354"/>
      <c r="F274" s="354"/>
      <c r="G274" s="353" t="e">
        <f t="shared" si="12"/>
        <v>#DIV/0!</v>
      </c>
      <c r="H274" s="353" t="e">
        <f t="shared" si="13"/>
        <v>#DIV/0!</v>
      </c>
      <c r="I274" s="353" t="e">
        <f t="shared" si="14"/>
        <v>#DIV/0!</v>
      </c>
    </row>
    <row r="275" spans="1:9" ht="14.25">
      <c r="A275" s="303" t="s">
        <v>531</v>
      </c>
      <c r="B275" s="352" t="s">
        <v>532</v>
      </c>
      <c r="C275" s="353">
        <f>SUM(C276,C278,C280,C282,C292)</f>
        <v>70</v>
      </c>
      <c r="D275" s="353">
        <f>SUM(D276,D278,D280,D282,D292)</f>
        <v>38</v>
      </c>
      <c r="E275" s="353">
        <f>SUM(E276,E278,E280,E282,E292)</f>
        <v>56</v>
      </c>
      <c r="F275" s="353">
        <f>SUM(F276,F278,F280,F282,F292)</f>
        <v>56</v>
      </c>
      <c r="G275" s="353">
        <f t="shared" si="12"/>
        <v>147.36842105263156</v>
      </c>
      <c r="H275" s="353">
        <f t="shared" si="13"/>
        <v>80</v>
      </c>
      <c r="I275" s="353">
        <f t="shared" si="14"/>
        <v>100</v>
      </c>
    </row>
    <row r="276" spans="1:9" ht="14.25">
      <c r="A276" s="303" t="s">
        <v>533</v>
      </c>
      <c r="B276" s="352" t="s">
        <v>534</v>
      </c>
      <c r="C276" s="353">
        <f>SUM(C277:C277)</f>
        <v>0</v>
      </c>
      <c r="D276" s="353">
        <f>SUM(D277:D277)</f>
        <v>0</v>
      </c>
      <c r="E276" s="353">
        <f>SUM(E277:E277)</f>
        <v>0</v>
      </c>
      <c r="F276" s="353">
        <f>SUM(F277:F277)</f>
        <v>0</v>
      </c>
      <c r="G276" s="353" t="e">
        <f t="shared" si="12"/>
        <v>#DIV/0!</v>
      </c>
      <c r="H276" s="353" t="e">
        <f t="shared" si="13"/>
        <v>#DIV/0!</v>
      </c>
      <c r="I276" s="353" t="e">
        <f t="shared" si="14"/>
        <v>#DIV/0!</v>
      </c>
    </row>
    <row r="277" spans="1:9" ht="14.25">
      <c r="A277" s="303" t="s">
        <v>535</v>
      </c>
      <c r="B277" s="303" t="s">
        <v>536</v>
      </c>
      <c r="C277" s="354"/>
      <c r="D277" s="354"/>
      <c r="E277" s="354"/>
      <c r="F277" s="354"/>
      <c r="G277" s="353" t="e">
        <f t="shared" si="12"/>
        <v>#DIV/0!</v>
      </c>
      <c r="H277" s="353" t="e">
        <f t="shared" si="13"/>
        <v>#DIV/0!</v>
      </c>
      <c r="I277" s="353" t="e">
        <f t="shared" si="14"/>
        <v>#DIV/0!</v>
      </c>
    </row>
    <row r="278" spans="1:9" ht="14.25">
      <c r="A278" s="303" t="s">
        <v>537</v>
      </c>
      <c r="B278" s="352" t="s">
        <v>538</v>
      </c>
      <c r="C278" s="353">
        <f>SUM(C279:C279)</f>
        <v>0</v>
      </c>
      <c r="D278" s="353">
        <f>SUM(D279:D279)</f>
        <v>0</v>
      </c>
      <c r="E278" s="353">
        <f>SUM(E279:E279)</f>
        <v>0</v>
      </c>
      <c r="F278" s="353">
        <f>SUM(F279:F279)</f>
        <v>0</v>
      </c>
      <c r="G278" s="353" t="e">
        <f t="shared" si="12"/>
        <v>#DIV/0!</v>
      </c>
      <c r="H278" s="353" t="e">
        <f t="shared" si="13"/>
        <v>#DIV/0!</v>
      </c>
      <c r="I278" s="353" t="e">
        <f t="shared" si="14"/>
        <v>#DIV/0!</v>
      </c>
    </row>
    <row r="279" spans="1:9" ht="14.25">
      <c r="A279" s="303" t="s">
        <v>539</v>
      </c>
      <c r="B279" s="303" t="s">
        <v>540</v>
      </c>
      <c r="C279" s="354"/>
      <c r="D279" s="354"/>
      <c r="E279" s="354"/>
      <c r="F279" s="354"/>
      <c r="G279" s="353" t="e">
        <f t="shared" si="12"/>
        <v>#DIV/0!</v>
      </c>
      <c r="H279" s="353" t="e">
        <f t="shared" si="13"/>
        <v>#DIV/0!</v>
      </c>
      <c r="I279" s="353" t="e">
        <f t="shared" si="14"/>
        <v>#DIV/0!</v>
      </c>
    </row>
    <row r="280" spans="1:9" ht="14.25">
      <c r="A280" s="303" t="s">
        <v>541</v>
      </c>
      <c r="B280" s="352" t="s">
        <v>542</v>
      </c>
      <c r="C280" s="353">
        <f>SUM(C281:C281)</f>
        <v>0</v>
      </c>
      <c r="D280" s="353">
        <f>SUM(D281:D281)</f>
        <v>0</v>
      </c>
      <c r="E280" s="353">
        <f>SUM(E281:E281)</f>
        <v>0</v>
      </c>
      <c r="F280" s="353">
        <f>SUM(F281:F281)</f>
        <v>0</v>
      </c>
      <c r="G280" s="353" t="e">
        <f t="shared" si="12"/>
        <v>#DIV/0!</v>
      </c>
      <c r="H280" s="353" t="e">
        <f t="shared" si="13"/>
        <v>#DIV/0!</v>
      </c>
      <c r="I280" s="353" t="e">
        <f t="shared" si="14"/>
        <v>#DIV/0!</v>
      </c>
    </row>
    <row r="281" spans="1:9" ht="14.25">
      <c r="A281" s="303" t="s">
        <v>543</v>
      </c>
      <c r="B281" s="303" t="s">
        <v>544</v>
      </c>
      <c r="C281" s="354"/>
      <c r="D281" s="354"/>
      <c r="E281" s="354"/>
      <c r="F281" s="354"/>
      <c r="G281" s="353" t="e">
        <f t="shared" si="12"/>
        <v>#DIV/0!</v>
      </c>
      <c r="H281" s="353" t="e">
        <f t="shared" si="13"/>
        <v>#DIV/0!</v>
      </c>
      <c r="I281" s="353" t="e">
        <f t="shared" si="14"/>
        <v>#DIV/0!</v>
      </c>
    </row>
    <row r="282" spans="1:9" ht="14.25">
      <c r="A282" s="303" t="s">
        <v>545</v>
      </c>
      <c r="B282" s="352" t="s">
        <v>546</v>
      </c>
      <c r="C282" s="353">
        <f>SUM(C283:C291)</f>
        <v>63</v>
      </c>
      <c r="D282" s="353">
        <f>SUM(D283:D291)</f>
        <v>33</v>
      </c>
      <c r="E282" s="353">
        <f>SUM(E283:E291)</f>
        <v>24</v>
      </c>
      <c r="F282" s="353">
        <f>SUM(F283:F291)</f>
        <v>24</v>
      </c>
      <c r="G282" s="353">
        <f t="shared" si="12"/>
        <v>72.72727272727273</v>
      </c>
      <c r="H282" s="353">
        <f t="shared" si="13"/>
        <v>38.095238095238095</v>
      </c>
      <c r="I282" s="353">
        <f t="shared" si="14"/>
        <v>100</v>
      </c>
    </row>
    <row r="283" spans="1:9" ht="14.25">
      <c r="A283" s="303" t="s">
        <v>547</v>
      </c>
      <c r="B283" s="303" t="s">
        <v>548</v>
      </c>
      <c r="C283" s="354">
        <v>7</v>
      </c>
      <c r="D283" s="354">
        <v>3</v>
      </c>
      <c r="E283" s="354">
        <v>3</v>
      </c>
      <c r="F283" s="354">
        <v>3</v>
      </c>
      <c r="G283" s="353">
        <f t="shared" si="12"/>
        <v>100</v>
      </c>
      <c r="H283" s="353">
        <f t="shared" si="13"/>
        <v>42.857142857142854</v>
      </c>
      <c r="I283" s="353">
        <f t="shared" si="14"/>
        <v>100</v>
      </c>
    </row>
    <row r="284" spans="1:9" ht="14.25">
      <c r="A284" s="303" t="s">
        <v>549</v>
      </c>
      <c r="B284" s="303" t="s">
        <v>550</v>
      </c>
      <c r="C284" s="354"/>
      <c r="D284" s="354"/>
      <c r="E284" s="354"/>
      <c r="F284" s="354"/>
      <c r="G284" s="353" t="e">
        <f t="shared" si="12"/>
        <v>#DIV/0!</v>
      </c>
      <c r="H284" s="353" t="e">
        <f t="shared" si="13"/>
        <v>#DIV/0!</v>
      </c>
      <c r="I284" s="353" t="e">
        <f t="shared" si="14"/>
        <v>#DIV/0!</v>
      </c>
    </row>
    <row r="285" spans="1:9" ht="14.25">
      <c r="A285" s="303" t="s">
        <v>551</v>
      </c>
      <c r="B285" s="303" t="s">
        <v>552</v>
      </c>
      <c r="C285" s="354"/>
      <c r="D285" s="354"/>
      <c r="E285" s="354"/>
      <c r="F285" s="354"/>
      <c r="G285" s="353" t="e">
        <f t="shared" si="12"/>
        <v>#DIV/0!</v>
      </c>
      <c r="H285" s="353" t="e">
        <f t="shared" si="13"/>
        <v>#DIV/0!</v>
      </c>
      <c r="I285" s="353" t="e">
        <f t="shared" si="14"/>
        <v>#DIV/0!</v>
      </c>
    </row>
    <row r="286" spans="1:9" ht="14.25">
      <c r="A286" s="303" t="s">
        <v>553</v>
      </c>
      <c r="B286" s="303" t="s">
        <v>554</v>
      </c>
      <c r="C286" s="354"/>
      <c r="D286" s="354"/>
      <c r="E286" s="354"/>
      <c r="F286" s="354"/>
      <c r="G286" s="353" t="e">
        <f t="shared" si="12"/>
        <v>#DIV/0!</v>
      </c>
      <c r="H286" s="353" t="e">
        <f t="shared" si="13"/>
        <v>#DIV/0!</v>
      </c>
      <c r="I286" s="353" t="e">
        <f t="shared" si="14"/>
        <v>#DIV/0!</v>
      </c>
    </row>
    <row r="287" spans="1:9" ht="14.25">
      <c r="A287" s="303" t="s">
        <v>555</v>
      </c>
      <c r="B287" s="303" t="s">
        <v>556</v>
      </c>
      <c r="C287" s="354">
        <v>3</v>
      </c>
      <c r="D287" s="354">
        <v>3</v>
      </c>
      <c r="E287" s="354">
        <v>3</v>
      </c>
      <c r="F287" s="354">
        <v>3</v>
      </c>
      <c r="G287" s="353">
        <f t="shared" si="12"/>
        <v>100</v>
      </c>
      <c r="H287" s="353">
        <f t="shared" si="13"/>
        <v>100</v>
      </c>
      <c r="I287" s="353">
        <f t="shared" si="14"/>
        <v>100</v>
      </c>
    </row>
    <row r="288" spans="1:9" ht="14.25">
      <c r="A288" s="303" t="s">
        <v>557</v>
      </c>
      <c r="B288" s="303" t="s">
        <v>558</v>
      </c>
      <c r="C288" s="354">
        <v>1</v>
      </c>
      <c r="D288" s="354">
        <v>10</v>
      </c>
      <c r="E288" s="354">
        <v>1</v>
      </c>
      <c r="F288" s="354">
        <v>1</v>
      </c>
      <c r="G288" s="353">
        <f t="shared" si="12"/>
        <v>10</v>
      </c>
      <c r="H288" s="353">
        <f t="shared" si="13"/>
        <v>100</v>
      </c>
      <c r="I288" s="353">
        <f t="shared" si="14"/>
        <v>100</v>
      </c>
    </row>
    <row r="289" spans="1:9" ht="14.25">
      <c r="A289" s="303" t="s">
        <v>559</v>
      </c>
      <c r="B289" s="303" t="s">
        <v>560</v>
      </c>
      <c r="C289" s="354">
        <v>51</v>
      </c>
      <c r="D289" s="354">
        <v>17</v>
      </c>
      <c r="E289" s="354">
        <v>17</v>
      </c>
      <c r="F289" s="354">
        <v>17</v>
      </c>
      <c r="G289" s="353">
        <f t="shared" si="12"/>
        <v>100</v>
      </c>
      <c r="H289" s="353">
        <f t="shared" si="13"/>
        <v>33.33333333333333</v>
      </c>
      <c r="I289" s="353">
        <f t="shared" si="14"/>
        <v>100</v>
      </c>
    </row>
    <row r="290" spans="1:9" ht="14.25">
      <c r="A290" s="303" t="s">
        <v>561</v>
      </c>
      <c r="B290" s="303" t="s">
        <v>562</v>
      </c>
      <c r="C290" s="354"/>
      <c r="D290" s="354"/>
      <c r="E290" s="354"/>
      <c r="F290" s="354"/>
      <c r="G290" s="353" t="e">
        <f t="shared" si="12"/>
        <v>#DIV/0!</v>
      </c>
      <c r="H290" s="353" t="e">
        <f t="shared" si="13"/>
        <v>#DIV/0!</v>
      </c>
      <c r="I290" s="353" t="e">
        <f t="shared" si="14"/>
        <v>#DIV/0!</v>
      </c>
    </row>
    <row r="291" spans="1:9" ht="14.25">
      <c r="A291" s="303" t="s">
        <v>563</v>
      </c>
      <c r="B291" s="303" t="s">
        <v>564</v>
      </c>
      <c r="C291" s="354">
        <v>1</v>
      </c>
      <c r="D291" s="354"/>
      <c r="E291" s="354"/>
      <c r="F291" s="354"/>
      <c r="G291" s="353" t="e">
        <f t="shared" si="12"/>
        <v>#DIV/0!</v>
      </c>
      <c r="H291" s="353">
        <f t="shared" si="13"/>
        <v>0</v>
      </c>
      <c r="I291" s="353" t="e">
        <f t="shared" si="14"/>
        <v>#DIV/0!</v>
      </c>
    </row>
    <row r="292" spans="1:9" ht="14.25">
      <c r="A292" s="303" t="s">
        <v>565</v>
      </c>
      <c r="B292" s="352" t="s">
        <v>566</v>
      </c>
      <c r="C292" s="353">
        <f>SUM(C293:C293)</f>
        <v>7</v>
      </c>
      <c r="D292" s="353">
        <f>SUM(D293:D293)</f>
        <v>5</v>
      </c>
      <c r="E292" s="353">
        <f>SUM(E293:E293)</f>
        <v>32</v>
      </c>
      <c r="F292" s="353">
        <f>SUM(F293:F293)</f>
        <v>32</v>
      </c>
      <c r="G292" s="353">
        <f t="shared" si="12"/>
        <v>640</v>
      </c>
      <c r="H292" s="353">
        <f t="shared" si="13"/>
        <v>457.1428571428571</v>
      </c>
      <c r="I292" s="353">
        <f t="shared" si="14"/>
        <v>100</v>
      </c>
    </row>
    <row r="293" spans="1:9" ht="14.25">
      <c r="A293" s="303">
        <v>2039999</v>
      </c>
      <c r="B293" s="303" t="s">
        <v>567</v>
      </c>
      <c r="C293" s="354">
        <v>7</v>
      </c>
      <c r="D293" s="354">
        <v>5</v>
      </c>
      <c r="E293" s="354">
        <v>32</v>
      </c>
      <c r="F293" s="354">
        <v>32</v>
      </c>
      <c r="G293" s="353">
        <f t="shared" si="12"/>
        <v>640</v>
      </c>
      <c r="H293" s="353">
        <f t="shared" si="13"/>
        <v>457.1428571428571</v>
      </c>
      <c r="I293" s="353">
        <f t="shared" si="14"/>
        <v>100</v>
      </c>
    </row>
    <row r="294" spans="1:9" ht="14.25">
      <c r="A294" s="303" t="s">
        <v>568</v>
      </c>
      <c r="B294" s="352" t="s">
        <v>569</v>
      </c>
      <c r="C294" s="353">
        <f>C295+C298+C309+C316+C324+C333+C347+C357+C367+C375+C381</f>
        <v>3303</v>
      </c>
      <c r="D294" s="353">
        <f>D295+D298+D309+D316+D324+D333+D347+D357+D367+D375+D381</f>
        <v>2744</v>
      </c>
      <c r="E294" s="353">
        <f>E295+E298+E309+E316+E324+E333+E347+E357+E367+E375+E381</f>
        <v>4206</v>
      </c>
      <c r="F294" s="353">
        <f>F295+F298+F309+F316+F324+F333+F347+F357+F367+F375+F381</f>
        <v>4206</v>
      </c>
      <c r="G294" s="353">
        <f t="shared" si="12"/>
        <v>153.2798833819242</v>
      </c>
      <c r="H294" s="353">
        <f t="shared" si="13"/>
        <v>127.33878292461398</v>
      </c>
      <c r="I294" s="353">
        <f t="shared" si="14"/>
        <v>100</v>
      </c>
    </row>
    <row r="295" spans="1:9" ht="14.25">
      <c r="A295" s="303" t="s">
        <v>570</v>
      </c>
      <c r="B295" s="352" t="s">
        <v>571</v>
      </c>
      <c r="C295" s="353">
        <f>SUM(C296:C297)</f>
        <v>0</v>
      </c>
      <c r="D295" s="353">
        <f>SUM(D296:D297)</f>
        <v>23</v>
      </c>
      <c r="E295" s="353"/>
      <c r="F295" s="353"/>
      <c r="G295" s="353">
        <f t="shared" si="12"/>
        <v>0</v>
      </c>
      <c r="H295" s="353" t="e">
        <f t="shared" si="13"/>
        <v>#DIV/0!</v>
      </c>
      <c r="I295" s="353" t="e">
        <f t="shared" si="14"/>
        <v>#DIV/0!</v>
      </c>
    </row>
    <row r="296" spans="1:9" ht="14.25">
      <c r="A296" s="303" t="s">
        <v>572</v>
      </c>
      <c r="B296" s="303" t="s">
        <v>573</v>
      </c>
      <c r="C296" s="354"/>
      <c r="D296" s="354">
        <v>23</v>
      </c>
      <c r="E296" s="354"/>
      <c r="F296" s="354"/>
      <c r="G296" s="353">
        <f t="shared" si="12"/>
        <v>0</v>
      </c>
      <c r="H296" s="353" t="e">
        <f t="shared" si="13"/>
        <v>#DIV/0!</v>
      </c>
      <c r="I296" s="353" t="e">
        <f t="shared" si="14"/>
        <v>#DIV/0!</v>
      </c>
    </row>
    <row r="297" spans="1:9" ht="14.25">
      <c r="A297" s="303" t="s">
        <v>574</v>
      </c>
      <c r="B297" s="303" t="s">
        <v>575</v>
      </c>
      <c r="C297" s="354"/>
      <c r="D297" s="354"/>
      <c r="E297" s="354"/>
      <c r="F297" s="354"/>
      <c r="G297" s="353" t="e">
        <f t="shared" si="12"/>
        <v>#DIV/0!</v>
      </c>
      <c r="H297" s="353" t="e">
        <f t="shared" si="13"/>
        <v>#DIV/0!</v>
      </c>
      <c r="I297" s="353" t="e">
        <f t="shared" si="14"/>
        <v>#DIV/0!</v>
      </c>
    </row>
    <row r="298" spans="1:9" ht="14.25">
      <c r="A298" s="303" t="s">
        <v>576</v>
      </c>
      <c r="B298" s="352" t="s">
        <v>577</v>
      </c>
      <c r="C298" s="353">
        <f>SUM(C299:C308)</f>
        <v>1799</v>
      </c>
      <c r="D298" s="353">
        <f>SUM(D299:D308)</f>
        <v>1353</v>
      </c>
      <c r="E298" s="353">
        <f>SUM(E299:E308)</f>
        <v>2379</v>
      </c>
      <c r="F298" s="353">
        <f>SUM(F299:F308)</f>
        <v>2379</v>
      </c>
      <c r="G298" s="353">
        <f t="shared" si="12"/>
        <v>175.83148558758316</v>
      </c>
      <c r="H298" s="353">
        <f t="shared" si="13"/>
        <v>132.24013340744858</v>
      </c>
      <c r="I298" s="353">
        <f t="shared" si="14"/>
        <v>100</v>
      </c>
    </row>
    <row r="299" spans="1:9" ht="14.25">
      <c r="A299" s="303" t="s">
        <v>578</v>
      </c>
      <c r="B299" s="303" t="s">
        <v>108</v>
      </c>
      <c r="C299" s="354">
        <v>985</v>
      </c>
      <c r="D299" s="354">
        <v>1065</v>
      </c>
      <c r="E299" s="354">
        <v>1371</v>
      </c>
      <c r="F299" s="354">
        <v>1371</v>
      </c>
      <c r="G299" s="353">
        <f t="shared" si="12"/>
        <v>128.73239436619718</v>
      </c>
      <c r="H299" s="353">
        <f t="shared" si="13"/>
        <v>139.18781725888326</v>
      </c>
      <c r="I299" s="353">
        <f t="shared" si="14"/>
        <v>100</v>
      </c>
    </row>
    <row r="300" spans="1:9" ht="14.25">
      <c r="A300" s="303" t="s">
        <v>579</v>
      </c>
      <c r="B300" s="303" t="s">
        <v>110</v>
      </c>
      <c r="C300" s="354">
        <v>550</v>
      </c>
      <c r="D300" s="354">
        <v>89</v>
      </c>
      <c r="E300" s="354">
        <v>667</v>
      </c>
      <c r="F300" s="354">
        <v>667</v>
      </c>
      <c r="G300" s="353">
        <f t="shared" si="12"/>
        <v>749.438202247191</v>
      </c>
      <c r="H300" s="353">
        <f t="shared" si="13"/>
        <v>121.27272727272727</v>
      </c>
      <c r="I300" s="353">
        <f t="shared" si="14"/>
        <v>100</v>
      </c>
    </row>
    <row r="301" spans="1:9" ht="14.25">
      <c r="A301" s="303" t="s">
        <v>580</v>
      </c>
      <c r="B301" s="303" t="s">
        <v>112</v>
      </c>
      <c r="C301" s="354"/>
      <c r="D301" s="354"/>
      <c r="E301" s="354"/>
      <c r="F301" s="354"/>
      <c r="G301" s="353" t="e">
        <f t="shared" si="12"/>
        <v>#DIV/0!</v>
      </c>
      <c r="H301" s="353" t="e">
        <f t="shared" si="13"/>
        <v>#DIV/0!</v>
      </c>
      <c r="I301" s="353" t="e">
        <f t="shared" si="14"/>
        <v>#DIV/0!</v>
      </c>
    </row>
    <row r="302" spans="1:9" ht="14.25">
      <c r="A302" s="303" t="s">
        <v>581</v>
      </c>
      <c r="B302" s="303" t="s">
        <v>209</v>
      </c>
      <c r="C302" s="354">
        <v>140</v>
      </c>
      <c r="D302" s="354">
        <v>156</v>
      </c>
      <c r="E302" s="354">
        <v>211</v>
      </c>
      <c r="F302" s="354">
        <v>211</v>
      </c>
      <c r="G302" s="353">
        <f t="shared" si="12"/>
        <v>135.25641025641028</v>
      </c>
      <c r="H302" s="353">
        <f t="shared" si="13"/>
        <v>150.71428571428572</v>
      </c>
      <c r="I302" s="353">
        <f t="shared" si="14"/>
        <v>100</v>
      </c>
    </row>
    <row r="303" spans="1:9" ht="14.25">
      <c r="A303" s="303" t="s">
        <v>582</v>
      </c>
      <c r="B303" s="359" t="s">
        <v>583</v>
      </c>
      <c r="C303" s="354">
        <v>30</v>
      </c>
      <c r="D303" s="354"/>
      <c r="E303" s="354"/>
      <c r="F303" s="354"/>
      <c r="G303" s="353" t="e">
        <f t="shared" si="12"/>
        <v>#DIV/0!</v>
      </c>
      <c r="H303" s="353">
        <f t="shared" si="13"/>
        <v>0</v>
      </c>
      <c r="I303" s="353" t="e">
        <f t="shared" si="14"/>
        <v>#DIV/0!</v>
      </c>
    </row>
    <row r="304" spans="1:9" ht="14.25">
      <c r="A304" s="303" t="s">
        <v>584</v>
      </c>
      <c r="B304" s="359" t="s">
        <v>585</v>
      </c>
      <c r="C304" s="354"/>
      <c r="D304" s="354"/>
      <c r="E304" s="354"/>
      <c r="F304" s="354"/>
      <c r="G304" s="353" t="e">
        <f t="shared" si="12"/>
        <v>#DIV/0!</v>
      </c>
      <c r="H304" s="353" t="e">
        <f t="shared" si="13"/>
        <v>#DIV/0!</v>
      </c>
      <c r="I304" s="353" t="e">
        <f t="shared" si="14"/>
        <v>#DIV/0!</v>
      </c>
    </row>
    <row r="305" spans="1:9" ht="14.25">
      <c r="A305" s="303" t="s">
        <v>586</v>
      </c>
      <c r="B305" s="359" t="s">
        <v>587</v>
      </c>
      <c r="C305" s="354"/>
      <c r="D305" s="354"/>
      <c r="E305" s="354"/>
      <c r="F305" s="354"/>
      <c r="G305" s="353" t="e">
        <f t="shared" si="12"/>
        <v>#DIV/0!</v>
      </c>
      <c r="H305" s="353" t="e">
        <f t="shared" si="13"/>
        <v>#DIV/0!</v>
      </c>
      <c r="I305" s="353" t="e">
        <f t="shared" si="14"/>
        <v>#DIV/0!</v>
      </c>
    </row>
    <row r="306" spans="1:9" ht="14.25">
      <c r="A306" s="303" t="s">
        <v>588</v>
      </c>
      <c r="B306" s="359" t="s">
        <v>589</v>
      </c>
      <c r="C306" s="354">
        <v>5</v>
      </c>
      <c r="D306" s="354"/>
      <c r="E306" s="354"/>
      <c r="F306" s="354"/>
      <c r="G306" s="353" t="e">
        <f t="shared" si="12"/>
        <v>#DIV/0!</v>
      </c>
      <c r="H306" s="353">
        <f t="shared" si="13"/>
        <v>0</v>
      </c>
      <c r="I306" s="353" t="e">
        <f t="shared" si="14"/>
        <v>#DIV/0!</v>
      </c>
    </row>
    <row r="307" spans="1:9" ht="14.25">
      <c r="A307" s="303" t="s">
        <v>590</v>
      </c>
      <c r="B307" s="303" t="s">
        <v>126</v>
      </c>
      <c r="C307" s="354"/>
      <c r="D307" s="354"/>
      <c r="E307" s="354"/>
      <c r="F307" s="354"/>
      <c r="G307" s="353" t="e">
        <f t="shared" si="12"/>
        <v>#DIV/0!</v>
      </c>
      <c r="H307" s="353" t="e">
        <f t="shared" si="13"/>
        <v>#DIV/0!</v>
      </c>
      <c r="I307" s="353" t="e">
        <f t="shared" si="14"/>
        <v>#DIV/0!</v>
      </c>
    </row>
    <row r="308" spans="1:9" ht="14.25">
      <c r="A308" s="303" t="s">
        <v>591</v>
      </c>
      <c r="B308" s="303" t="s">
        <v>592</v>
      </c>
      <c r="C308" s="354">
        <v>89</v>
      </c>
      <c r="D308" s="354">
        <v>43</v>
      </c>
      <c r="E308" s="354">
        <v>130</v>
      </c>
      <c r="F308" s="354">
        <v>130</v>
      </c>
      <c r="G308" s="353">
        <f t="shared" si="12"/>
        <v>302.3255813953488</v>
      </c>
      <c r="H308" s="353">
        <f t="shared" si="13"/>
        <v>146.06741573033707</v>
      </c>
      <c r="I308" s="353">
        <f t="shared" si="14"/>
        <v>100</v>
      </c>
    </row>
    <row r="309" spans="1:9" ht="14.25">
      <c r="A309" s="303" t="s">
        <v>593</v>
      </c>
      <c r="B309" s="352" t="s">
        <v>594</v>
      </c>
      <c r="C309" s="353">
        <f>SUM(C310:C315)</f>
        <v>0</v>
      </c>
      <c r="D309" s="353">
        <f>SUM(D310:D315)</f>
        <v>0</v>
      </c>
      <c r="E309" s="353">
        <f>SUM(E310:E315)</f>
        <v>0</v>
      </c>
      <c r="F309" s="353">
        <f>SUM(F310:F315)</f>
        <v>0</v>
      </c>
      <c r="G309" s="353" t="e">
        <f t="shared" si="12"/>
        <v>#DIV/0!</v>
      </c>
      <c r="H309" s="353" t="e">
        <f t="shared" si="13"/>
        <v>#DIV/0!</v>
      </c>
      <c r="I309" s="353" t="e">
        <f t="shared" si="14"/>
        <v>#DIV/0!</v>
      </c>
    </row>
    <row r="310" spans="1:9" ht="14.25">
      <c r="A310" s="303" t="s">
        <v>595</v>
      </c>
      <c r="B310" s="303" t="s">
        <v>108</v>
      </c>
      <c r="C310" s="354"/>
      <c r="D310" s="354"/>
      <c r="E310" s="354"/>
      <c r="F310" s="354"/>
      <c r="G310" s="353" t="e">
        <f t="shared" si="12"/>
        <v>#DIV/0!</v>
      </c>
      <c r="H310" s="353" t="e">
        <f t="shared" si="13"/>
        <v>#DIV/0!</v>
      </c>
      <c r="I310" s="353" t="e">
        <f t="shared" si="14"/>
        <v>#DIV/0!</v>
      </c>
    </row>
    <row r="311" spans="1:9" ht="14.25">
      <c r="A311" s="303" t="s">
        <v>596</v>
      </c>
      <c r="B311" s="303" t="s">
        <v>110</v>
      </c>
      <c r="C311" s="354"/>
      <c r="D311" s="354"/>
      <c r="E311" s="354"/>
      <c r="F311" s="354"/>
      <c r="G311" s="353" t="e">
        <f t="shared" si="12"/>
        <v>#DIV/0!</v>
      </c>
      <c r="H311" s="353" t="e">
        <f t="shared" si="13"/>
        <v>#DIV/0!</v>
      </c>
      <c r="I311" s="353" t="e">
        <f t="shared" si="14"/>
        <v>#DIV/0!</v>
      </c>
    </row>
    <row r="312" spans="1:9" ht="14.25">
      <c r="A312" s="303" t="s">
        <v>597</v>
      </c>
      <c r="B312" s="303" t="s">
        <v>112</v>
      </c>
      <c r="C312" s="354"/>
      <c r="D312" s="354"/>
      <c r="E312" s="354"/>
      <c r="F312" s="354"/>
      <c r="G312" s="353" t="e">
        <f t="shared" si="12"/>
        <v>#DIV/0!</v>
      </c>
      <c r="H312" s="353" t="e">
        <f t="shared" si="13"/>
        <v>#DIV/0!</v>
      </c>
      <c r="I312" s="353" t="e">
        <f t="shared" si="14"/>
        <v>#DIV/0!</v>
      </c>
    </row>
    <row r="313" spans="1:9" ht="14.25">
      <c r="A313" s="303" t="s">
        <v>598</v>
      </c>
      <c r="B313" s="303" t="s">
        <v>599</v>
      </c>
      <c r="C313" s="354"/>
      <c r="D313" s="354"/>
      <c r="E313" s="354"/>
      <c r="F313" s="354"/>
      <c r="G313" s="353" t="e">
        <f t="shared" si="12"/>
        <v>#DIV/0!</v>
      </c>
      <c r="H313" s="353" t="e">
        <f t="shared" si="13"/>
        <v>#DIV/0!</v>
      </c>
      <c r="I313" s="353" t="e">
        <f t="shared" si="14"/>
        <v>#DIV/0!</v>
      </c>
    </row>
    <row r="314" spans="1:9" ht="14.25">
      <c r="A314" s="303" t="s">
        <v>600</v>
      </c>
      <c r="B314" s="303" t="s">
        <v>126</v>
      </c>
      <c r="C314" s="354"/>
      <c r="D314" s="354"/>
      <c r="E314" s="354"/>
      <c r="F314" s="354"/>
      <c r="G314" s="353" t="e">
        <f t="shared" si="12"/>
        <v>#DIV/0!</v>
      </c>
      <c r="H314" s="353" t="e">
        <f t="shared" si="13"/>
        <v>#DIV/0!</v>
      </c>
      <c r="I314" s="353" t="e">
        <f t="shared" si="14"/>
        <v>#DIV/0!</v>
      </c>
    </row>
    <row r="315" spans="1:9" ht="14.25">
      <c r="A315" s="303" t="s">
        <v>601</v>
      </c>
      <c r="B315" s="303" t="s">
        <v>602</v>
      </c>
      <c r="C315" s="354"/>
      <c r="D315" s="354"/>
      <c r="E315" s="354"/>
      <c r="F315" s="354"/>
      <c r="G315" s="353" t="e">
        <f t="shared" si="12"/>
        <v>#DIV/0!</v>
      </c>
      <c r="H315" s="353" t="e">
        <f t="shared" si="13"/>
        <v>#DIV/0!</v>
      </c>
      <c r="I315" s="353" t="e">
        <f t="shared" si="14"/>
        <v>#DIV/0!</v>
      </c>
    </row>
    <row r="316" spans="1:9" ht="14.25">
      <c r="A316" s="303" t="s">
        <v>603</v>
      </c>
      <c r="B316" s="352" t="s">
        <v>604</v>
      </c>
      <c r="C316" s="353">
        <f>SUM(C317:C323)</f>
        <v>484</v>
      </c>
      <c r="D316" s="353">
        <f>SUM(D317:D323)</f>
        <v>392</v>
      </c>
      <c r="E316" s="353">
        <f>SUM(E317:E323)</f>
        <v>598</v>
      </c>
      <c r="F316" s="353">
        <f>SUM(F317:F323)</f>
        <v>598</v>
      </c>
      <c r="G316" s="353">
        <f t="shared" si="12"/>
        <v>152.55102040816325</v>
      </c>
      <c r="H316" s="353">
        <f t="shared" si="13"/>
        <v>123.55371900826447</v>
      </c>
      <c r="I316" s="353">
        <f t="shared" si="14"/>
        <v>100</v>
      </c>
    </row>
    <row r="317" spans="1:9" ht="14.25">
      <c r="A317" s="303" t="s">
        <v>605</v>
      </c>
      <c r="B317" s="303" t="s">
        <v>108</v>
      </c>
      <c r="C317" s="354">
        <v>344</v>
      </c>
      <c r="D317" s="354">
        <v>369</v>
      </c>
      <c r="E317" s="354">
        <v>447</v>
      </c>
      <c r="F317" s="354">
        <v>447</v>
      </c>
      <c r="G317" s="353">
        <f t="shared" si="12"/>
        <v>121.13821138211382</v>
      </c>
      <c r="H317" s="353">
        <f t="shared" si="13"/>
        <v>129.9418604651163</v>
      </c>
      <c r="I317" s="353">
        <f t="shared" si="14"/>
        <v>100</v>
      </c>
    </row>
    <row r="318" spans="1:9" ht="14.25">
      <c r="A318" s="303" t="s">
        <v>606</v>
      </c>
      <c r="B318" s="303" t="s">
        <v>110</v>
      </c>
      <c r="C318" s="354">
        <v>115</v>
      </c>
      <c r="D318" s="354">
        <v>5</v>
      </c>
      <c r="E318" s="354">
        <v>115</v>
      </c>
      <c r="F318" s="354">
        <v>115</v>
      </c>
      <c r="G318" s="353">
        <f t="shared" si="12"/>
        <v>2300</v>
      </c>
      <c r="H318" s="353">
        <f t="shared" si="13"/>
        <v>100</v>
      </c>
      <c r="I318" s="353">
        <f t="shared" si="14"/>
        <v>100</v>
      </c>
    </row>
    <row r="319" spans="1:9" ht="14.25">
      <c r="A319" s="303" t="s">
        <v>607</v>
      </c>
      <c r="B319" s="303" t="s">
        <v>112</v>
      </c>
      <c r="C319" s="354"/>
      <c r="D319" s="354"/>
      <c r="E319" s="354"/>
      <c r="F319" s="354"/>
      <c r="G319" s="353" t="e">
        <f t="shared" si="12"/>
        <v>#DIV/0!</v>
      </c>
      <c r="H319" s="353" t="e">
        <f t="shared" si="13"/>
        <v>#DIV/0!</v>
      </c>
      <c r="I319" s="353" t="e">
        <f t="shared" si="14"/>
        <v>#DIV/0!</v>
      </c>
    </row>
    <row r="320" spans="1:9" ht="14.25">
      <c r="A320" s="303" t="s">
        <v>608</v>
      </c>
      <c r="B320" s="303" t="s">
        <v>609</v>
      </c>
      <c r="C320" s="354"/>
      <c r="D320" s="354"/>
      <c r="E320" s="354"/>
      <c r="F320" s="354"/>
      <c r="G320" s="353" t="e">
        <f t="shared" si="12"/>
        <v>#DIV/0!</v>
      </c>
      <c r="H320" s="353" t="e">
        <f t="shared" si="13"/>
        <v>#DIV/0!</v>
      </c>
      <c r="I320" s="353" t="e">
        <f t="shared" si="14"/>
        <v>#DIV/0!</v>
      </c>
    </row>
    <row r="321" spans="1:9" ht="14.25">
      <c r="A321" s="303" t="s">
        <v>610</v>
      </c>
      <c r="B321" s="359" t="s">
        <v>611</v>
      </c>
      <c r="C321" s="354"/>
      <c r="D321" s="354"/>
      <c r="E321" s="354"/>
      <c r="F321" s="354"/>
      <c r="G321" s="353" t="e">
        <f t="shared" si="12"/>
        <v>#DIV/0!</v>
      </c>
      <c r="H321" s="353" t="e">
        <f t="shared" si="13"/>
        <v>#DIV/0!</v>
      </c>
      <c r="I321" s="353" t="e">
        <f t="shared" si="14"/>
        <v>#DIV/0!</v>
      </c>
    </row>
    <row r="322" spans="1:9" ht="14.25">
      <c r="A322" s="303" t="s">
        <v>612</v>
      </c>
      <c r="B322" s="303" t="s">
        <v>126</v>
      </c>
      <c r="C322" s="354"/>
      <c r="D322" s="354"/>
      <c r="E322" s="354"/>
      <c r="F322" s="354"/>
      <c r="G322" s="353" t="e">
        <f t="shared" si="12"/>
        <v>#DIV/0!</v>
      </c>
      <c r="H322" s="353" t="e">
        <f t="shared" si="13"/>
        <v>#DIV/0!</v>
      </c>
      <c r="I322" s="353" t="e">
        <f t="shared" si="14"/>
        <v>#DIV/0!</v>
      </c>
    </row>
    <row r="323" spans="1:9" ht="14.25">
      <c r="A323" s="303" t="s">
        <v>613</v>
      </c>
      <c r="B323" s="303" t="s">
        <v>614</v>
      </c>
      <c r="C323" s="354">
        <v>25</v>
      </c>
      <c r="D323" s="354">
        <v>18</v>
      </c>
      <c r="E323" s="354">
        <v>36</v>
      </c>
      <c r="F323" s="354">
        <v>36</v>
      </c>
      <c r="G323" s="353">
        <f t="shared" si="12"/>
        <v>200</v>
      </c>
      <c r="H323" s="353">
        <f t="shared" si="13"/>
        <v>144</v>
      </c>
      <c r="I323" s="353">
        <f t="shared" si="14"/>
        <v>100</v>
      </c>
    </row>
    <row r="324" spans="1:9" ht="14.25">
      <c r="A324" s="303" t="s">
        <v>615</v>
      </c>
      <c r="B324" s="352" t="s">
        <v>616</v>
      </c>
      <c r="C324" s="353">
        <f>SUM(C325:C332)</f>
        <v>674</v>
      </c>
      <c r="D324" s="353">
        <f>SUM(D325:D332)</f>
        <v>664</v>
      </c>
      <c r="E324" s="353">
        <f>SUM(E325:E332)</f>
        <v>814</v>
      </c>
      <c r="F324" s="353">
        <f>SUM(F325:F332)</f>
        <v>814</v>
      </c>
      <c r="G324" s="353">
        <f t="shared" si="12"/>
        <v>122.59036144578313</v>
      </c>
      <c r="H324" s="353">
        <f t="shared" si="13"/>
        <v>120.77151335311574</v>
      </c>
      <c r="I324" s="353">
        <f t="shared" si="14"/>
        <v>100</v>
      </c>
    </row>
    <row r="325" spans="1:9" ht="14.25">
      <c r="A325" s="303" t="s">
        <v>617</v>
      </c>
      <c r="B325" s="303" t="s">
        <v>108</v>
      </c>
      <c r="C325" s="354">
        <v>376</v>
      </c>
      <c r="D325" s="354">
        <v>642</v>
      </c>
      <c r="E325" s="354">
        <v>623</v>
      </c>
      <c r="F325" s="354">
        <v>623</v>
      </c>
      <c r="G325" s="353">
        <f t="shared" si="12"/>
        <v>97.0404984423676</v>
      </c>
      <c r="H325" s="353">
        <f t="shared" si="13"/>
        <v>165.69148936170214</v>
      </c>
      <c r="I325" s="353">
        <f t="shared" si="14"/>
        <v>100</v>
      </c>
    </row>
    <row r="326" spans="1:9" ht="14.25">
      <c r="A326" s="303" t="s">
        <v>618</v>
      </c>
      <c r="B326" s="303" t="s">
        <v>110</v>
      </c>
      <c r="C326" s="354">
        <v>197</v>
      </c>
      <c r="D326" s="354">
        <v>19</v>
      </c>
      <c r="E326" s="354">
        <v>178</v>
      </c>
      <c r="F326" s="354">
        <v>178</v>
      </c>
      <c r="G326" s="353">
        <f aca="true" t="shared" si="15" ref="G326:G389">F326/D326*100</f>
        <v>936.8421052631579</v>
      </c>
      <c r="H326" s="353">
        <f aca="true" t="shared" si="16" ref="H326:H389">F326/C326*100</f>
        <v>90.35532994923858</v>
      </c>
      <c r="I326" s="353">
        <f aca="true" t="shared" si="17" ref="I326:I389">F326/E326*100</f>
        <v>100</v>
      </c>
    </row>
    <row r="327" spans="1:9" ht="14.25">
      <c r="A327" s="303" t="s">
        <v>619</v>
      </c>
      <c r="B327" s="303" t="s">
        <v>112</v>
      </c>
      <c r="C327" s="354">
        <v>89</v>
      </c>
      <c r="D327" s="354"/>
      <c r="E327" s="354"/>
      <c r="F327" s="354"/>
      <c r="G327" s="353" t="e">
        <f t="shared" si="15"/>
        <v>#DIV/0!</v>
      </c>
      <c r="H327" s="353">
        <f t="shared" si="16"/>
        <v>0</v>
      </c>
      <c r="I327" s="353" t="e">
        <f t="shared" si="17"/>
        <v>#DIV/0!</v>
      </c>
    </row>
    <row r="328" spans="1:9" ht="14.25">
      <c r="A328" s="303" t="s">
        <v>620</v>
      </c>
      <c r="B328" s="303" t="s">
        <v>621</v>
      </c>
      <c r="C328" s="354">
        <v>12</v>
      </c>
      <c r="D328" s="354">
        <v>3</v>
      </c>
      <c r="E328" s="354">
        <v>3</v>
      </c>
      <c r="F328" s="354">
        <v>3</v>
      </c>
      <c r="G328" s="353">
        <f t="shared" si="15"/>
        <v>100</v>
      </c>
      <c r="H328" s="353">
        <f t="shared" si="16"/>
        <v>25</v>
      </c>
      <c r="I328" s="353">
        <f t="shared" si="17"/>
        <v>100</v>
      </c>
    </row>
    <row r="329" spans="1:9" ht="14.25">
      <c r="A329" s="303" t="s">
        <v>622</v>
      </c>
      <c r="B329" s="303" t="s">
        <v>623</v>
      </c>
      <c r="C329" s="354"/>
      <c r="D329" s="354"/>
      <c r="E329" s="354"/>
      <c r="F329" s="354"/>
      <c r="G329" s="353" t="e">
        <f t="shared" si="15"/>
        <v>#DIV/0!</v>
      </c>
      <c r="H329" s="353" t="e">
        <f t="shared" si="16"/>
        <v>#DIV/0!</v>
      </c>
      <c r="I329" s="353" t="e">
        <f t="shared" si="17"/>
        <v>#DIV/0!</v>
      </c>
    </row>
    <row r="330" spans="1:9" ht="14.25">
      <c r="A330" s="303" t="s">
        <v>624</v>
      </c>
      <c r="B330" s="303" t="s">
        <v>625</v>
      </c>
      <c r="C330" s="354"/>
      <c r="D330" s="354"/>
      <c r="E330" s="354"/>
      <c r="F330" s="354"/>
      <c r="G330" s="353" t="e">
        <f t="shared" si="15"/>
        <v>#DIV/0!</v>
      </c>
      <c r="H330" s="353" t="e">
        <f t="shared" si="16"/>
        <v>#DIV/0!</v>
      </c>
      <c r="I330" s="353" t="e">
        <f t="shared" si="17"/>
        <v>#DIV/0!</v>
      </c>
    </row>
    <row r="331" spans="1:9" ht="14.25">
      <c r="A331" s="303" t="s">
        <v>626</v>
      </c>
      <c r="B331" s="303" t="s">
        <v>126</v>
      </c>
      <c r="C331" s="354"/>
      <c r="D331" s="354"/>
      <c r="E331" s="354"/>
      <c r="F331" s="354"/>
      <c r="G331" s="353" t="e">
        <f t="shared" si="15"/>
        <v>#DIV/0!</v>
      </c>
      <c r="H331" s="353" t="e">
        <f t="shared" si="16"/>
        <v>#DIV/0!</v>
      </c>
      <c r="I331" s="353" t="e">
        <f t="shared" si="17"/>
        <v>#DIV/0!</v>
      </c>
    </row>
    <row r="332" spans="1:9" ht="14.25">
      <c r="A332" s="303" t="s">
        <v>627</v>
      </c>
      <c r="B332" s="303" t="s">
        <v>628</v>
      </c>
      <c r="C332" s="354"/>
      <c r="D332" s="354"/>
      <c r="E332" s="354">
        <v>10</v>
      </c>
      <c r="F332" s="354">
        <v>10</v>
      </c>
      <c r="G332" s="353" t="e">
        <f t="shared" si="15"/>
        <v>#DIV/0!</v>
      </c>
      <c r="H332" s="353" t="e">
        <f t="shared" si="16"/>
        <v>#DIV/0!</v>
      </c>
      <c r="I332" s="353">
        <f t="shared" si="17"/>
        <v>100</v>
      </c>
    </row>
    <row r="333" spans="1:9" ht="14.25">
      <c r="A333" s="303" t="s">
        <v>629</v>
      </c>
      <c r="B333" s="352" t="s">
        <v>630</v>
      </c>
      <c r="C333" s="353">
        <f>SUM(C334:C346)</f>
        <v>346</v>
      </c>
      <c r="D333" s="353">
        <f>SUM(D334:D346)</f>
        <v>312</v>
      </c>
      <c r="E333" s="353">
        <f>SUM(E334:E346)</f>
        <v>415</v>
      </c>
      <c r="F333" s="353">
        <f>SUM(F334:F346)</f>
        <v>415</v>
      </c>
      <c r="G333" s="353">
        <f t="shared" si="15"/>
        <v>133.0128205128205</v>
      </c>
      <c r="H333" s="353">
        <f t="shared" si="16"/>
        <v>119.9421965317919</v>
      </c>
      <c r="I333" s="353">
        <f t="shared" si="17"/>
        <v>100</v>
      </c>
    </row>
    <row r="334" spans="1:9" ht="14.25">
      <c r="A334" s="303" t="s">
        <v>631</v>
      </c>
      <c r="B334" s="303" t="s">
        <v>108</v>
      </c>
      <c r="C334" s="207">
        <v>232</v>
      </c>
      <c r="D334" s="354">
        <v>253</v>
      </c>
      <c r="E334" s="354">
        <v>317</v>
      </c>
      <c r="F334" s="354">
        <v>317</v>
      </c>
      <c r="G334" s="353">
        <f t="shared" si="15"/>
        <v>125.29644268774705</v>
      </c>
      <c r="H334" s="353">
        <f t="shared" si="16"/>
        <v>136.63793103448276</v>
      </c>
      <c r="I334" s="353">
        <f t="shared" si="17"/>
        <v>100</v>
      </c>
    </row>
    <row r="335" spans="1:9" ht="14.25">
      <c r="A335" s="303" t="s">
        <v>632</v>
      </c>
      <c r="B335" s="303" t="s">
        <v>110</v>
      </c>
      <c r="C335" s="207">
        <v>89</v>
      </c>
      <c r="D335" s="354"/>
      <c r="E335" s="354">
        <v>55</v>
      </c>
      <c r="F335" s="354">
        <v>55</v>
      </c>
      <c r="G335" s="353" t="e">
        <f t="shared" si="15"/>
        <v>#DIV/0!</v>
      </c>
      <c r="H335" s="353">
        <f t="shared" si="16"/>
        <v>61.79775280898876</v>
      </c>
      <c r="I335" s="353">
        <f t="shared" si="17"/>
        <v>100</v>
      </c>
    </row>
    <row r="336" spans="1:9" ht="14.25">
      <c r="A336" s="303" t="s">
        <v>633</v>
      </c>
      <c r="B336" s="303" t="s">
        <v>112</v>
      </c>
      <c r="C336" s="207">
        <v>19</v>
      </c>
      <c r="D336" s="354">
        <v>40</v>
      </c>
      <c r="E336" s="354">
        <v>13</v>
      </c>
      <c r="F336" s="354">
        <v>13</v>
      </c>
      <c r="G336" s="353">
        <f t="shared" si="15"/>
        <v>32.5</v>
      </c>
      <c r="H336" s="353">
        <f t="shared" si="16"/>
        <v>68.42105263157895</v>
      </c>
      <c r="I336" s="353">
        <f t="shared" si="17"/>
        <v>100</v>
      </c>
    </row>
    <row r="337" spans="1:9" ht="14.25">
      <c r="A337" s="303" t="s">
        <v>634</v>
      </c>
      <c r="B337" s="303" t="s">
        <v>635</v>
      </c>
      <c r="C337" s="354"/>
      <c r="D337" s="354">
        <v>15</v>
      </c>
      <c r="E337" s="354"/>
      <c r="F337" s="354"/>
      <c r="G337" s="353">
        <f t="shared" si="15"/>
        <v>0</v>
      </c>
      <c r="H337" s="353" t="e">
        <f t="shared" si="16"/>
        <v>#DIV/0!</v>
      </c>
      <c r="I337" s="353" t="e">
        <f t="shared" si="17"/>
        <v>#DIV/0!</v>
      </c>
    </row>
    <row r="338" spans="1:9" ht="14.25">
      <c r="A338" s="303" t="s">
        <v>636</v>
      </c>
      <c r="B338" s="303" t="s">
        <v>637</v>
      </c>
      <c r="C338" s="354"/>
      <c r="D338" s="354"/>
      <c r="E338" s="354"/>
      <c r="F338" s="354"/>
      <c r="G338" s="353" t="e">
        <f t="shared" si="15"/>
        <v>#DIV/0!</v>
      </c>
      <c r="H338" s="353" t="e">
        <f t="shared" si="16"/>
        <v>#DIV/0!</v>
      </c>
      <c r="I338" s="353" t="e">
        <f t="shared" si="17"/>
        <v>#DIV/0!</v>
      </c>
    </row>
    <row r="339" spans="1:9" ht="14.25">
      <c r="A339" s="303" t="s">
        <v>638</v>
      </c>
      <c r="B339" s="303" t="s">
        <v>639</v>
      </c>
      <c r="C339" s="354"/>
      <c r="D339" s="354"/>
      <c r="E339" s="354"/>
      <c r="F339" s="354"/>
      <c r="G339" s="353" t="e">
        <f t="shared" si="15"/>
        <v>#DIV/0!</v>
      </c>
      <c r="H339" s="353" t="e">
        <f t="shared" si="16"/>
        <v>#DIV/0!</v>
      </c>
      <c r="I339" s="353" t="e">
        <f t="shared" si="17"/>
        <v>#DIV/0!</v>
      </c>
    </row>
    <row r="340" spans="1:9" ht="14.25">
      <c r="A340" s="303" t="s">
        <v>640</v>
      </c>
      <c r="B340" s="303" t="s">
        <v>641</v>
      </c>
      <c r="C340" s="354">
        <v>2</v>
      </c>
      <c r="D340" s="354"/>
      <c r="E340" s="354"/>
      <c r="F340" s="354"/>
      <c r="G340" s="353" t="e">
        <f t="shared" si="15"/>
        <v>#DIV/0!</v>
      </c>
      <c r="H340" s="353">
        <f t="shared" si="16"/>
        <v>0</v>
      </c>
      <c r="I340" s="353" t="e">
        <f t="shared" si="17"/>
        <v>#DIV/0!</v>
      </c>
    </row>
    <row r="341" spans="1:9" ht="14.25">
      <c r="A341" s="303" t="s">
        <v>642</v>
      </c>
      <c r="B341" s="303" t="s">
        <v>643</v>
      </c>
      <c r="C341" s="354"/>
      <c r="D341" s="354"/>
      <c r="E341" s="354"/>
      <c r="F341" s="354"/>
      <c r="G341" s="353" t="e">
        <f t="shared" si="15"/>
        <v>#DIV/0!</v>
      </c>
      <c r="H341" s="353" t="e">
        <f t="shared" si="16"/>
        <v>#DIV/0!</v>
      </c>
      <c r="I341" s="353" t="e">
        <f t="shared" si="17"/>
        <v>#DIV/0!</v>
      </c>
    </row>
    <row r="342" spans="1:9" ht="14.25">
      <c r="A342" s="303" t="s">
        <v>644</v>
      </c>
      <c r="B342" s="303" t="s">
        <v>645</v>
      </c>
      <c r="C342" s="354">
        <v>4</v>
      </c>
      <c r="D342" s="354">
        <v>4</v>
      </c>
      <c r="E342" s="354">
        <v>30</v>
      </c>
      <c r="F342" s="354">
        <v>30</v>
      </c>
      <c r="G342" s="353">
        <f t="shared" si="15"/>
        <v>750</v>
      </c>
      <c r="H342" s="353">
        <f t="shared" si="16"/>
        <v>750</v>
      </c>
      <c r="I342" s="353">
        <f t="shared" si="17"/>
        <v>100</v>
      </c>
    </row>
    <row r="343" spans="1:9" ht="14.25">
      <c r="A343" s="303" t="s">
        <v>646</v>
      </c>
      <c r="B343" s="359" t="s">
        <v>647</v>
      </c>
      <c r="C343" s="354"/>
      <c r="D343" s="354"/>
      <c r="E343" s="354"/>
      <c r="F343" s="354"/>
      <c r="G343" s="353" t="e">
        <f t="shared" si="15"/>
        <v>#DIV/0!</v>
      </c>
      <c r="H343" s="353" t="e">
        <f t="shared" si="16"/>
        <v>#DIV/0!</v>
      </c>
      <c r="I343" s="353" t="e">
        <f t="shared" si="17"/>
        <v>#DIV/0!</v>
      </c>
    </row>
    <row r="344" spans="1:9" ht="14.25">
      <c r="A344" s="303" t="s">
        <v>648</v>
      </c>
      <c r="B344" s="359" t="s">
        <v>649</v>
      </c>
      <c r="C344" s="354"/>
      <c r="D344" s="354"/>
      <c r="E344" s="354"/>
      <c r="F344" s="354"/>
      <c r="G344" s="353" t="e">
        <f t="shared" si="15"/>
        <v>#DIV/0!</v>
      </c>
      <c r="H344" s="353" t="e">
        <f t="shared" si="16"/>
        <v>#DIV/0!</v>
      </c>
      <c r="I344" s="353" t="e">
        <f t="shared" si="17"/>
        <v>#DIV/0!</v>
      </c>
    </row>
    <row r="345" spans="1:9" ht="14.25">
      <c r="A345" s="303" t="s">
        <v>650</v>
      </c>
      <c r="B345" s="303" t="s">
        <v>126</v>
      </c>
      <c r="C345" s="354"/>
      <c r="D345" s="354"/>
      <c r="E345" s="354"/>
      <c r="F345" s="354"/>
      <c r="G345" s="353" t="e">
        <f t="shared" si="15"/>
        <v>#DIV/0!</v>
      </c>
      <c r="H345" s="353" t="e">
        <f t="shared" si="16"/>
        <v>#DIV/0!</v>
      </c>
      <c r="I345" s="353" t="e">
        <f t="shared" si="17"/>
        <v>#DIV/0!</v>
      </c>
    </row>
    <row r="346" spans="1:9" ht="14.25">
      <c r="A346" s="303" t="s">
        <v>651</v>
      </c>
      <c r="B346" s="303" t="s">
        <v>652</v>
      </c>
      <c r="C346" s="354"/>
      <c r="D346" s="354"/>
      <c r="E346" s="354"/>
      <c r="F346" s="354"/>
      <c r="G346" s="353" t="e">
        <f t="shared" si="15"/>
        <v>#DIV/0!</v>
      </c>
      <c r="H346" s="353" t="e">
        <f t="shared" si="16"/>
        <v>#DIV/0!</v>
      </c>
      <c r="I346" s="353" t="e">
        <f t="shared" si="17"/>
        <v>#DIV/0!</v>
      </c>
    </row>
    <row r="347" spans="1:9" ht="14.25">
      <c r="A347" s="303" t="s">
        <v>653</v>
      </c>
      <c r="B347" s="352" t="s">
        <v>654</v>
      </c>
      <c r="C347" s="353">
        <f>SUM(C348:C356)</f>
        <v>0</v>
      </c>
      <c r="D347" s="353">
        <f>SUM(D348:D356)</f>
        <v>0</v>
      </c>
      <c r="E347" s="353">
        <f>SUM(E348:E356)</f>
        <v>0</v>
      </c>
      <c r="F347" s="353">
        <f>SUM(F348:F356)</f>
        <v>0</v>
      </c>
      <c r="G347" s="353" t="e">
        <f t="shared" si="15"/>
        <v>#DIV/0!</v>
      </c>
      <c r="H347" s="353" t="e">
        <f t="shared" si="16"/>
        <v>#DIV/0!</v>
      </c>
      <c r="I347" s="353" t="e">
        <f t="shared" si="17"/>
        <v>#DIV/0!</v>
      </c>
    </row>
    <row r="348" spans="1:9" ht="14.25">
      <c r="A348" s="303" t="s">
        <v>655</v>
      </c>
      <c r="B348" s="303" t="s">
        <v>108</v>
      </c>
      <c r="C348" s="354"/>
      <c r="D348" s="354"/>
      <c r="E348" s="354"/>
      <c r="F348" s="354"/>
      <c r="G348" s="353" t="e">
        <f t="shared" si="15"/>
        <v>#DIV/0!</v>
      </c>
      <c r="H348" s="353" t="e">
        <f t="shared" si="16"/>
        <v>#DIV/0!</v>
      </c>
      <c r="I348" s="353" t="e">
        <f t="shared" si="17"/>
        <v>#DIV/0!</v>
      </c>
    </row>
    <row r="349" spans="1:9" ht="14.25">
      <c r="A349" s="303" t="s">
        <v>656</v>
      </c>
      <c r="B349" s="303" t="s">
        <v>110</v>
      </c>
      <c r="C349" s="354"/>
      <c r="D349" s="354"/>
      <c r="E349" s="354"/>
      <c r="F349" s="354"/>
      <c r="G349" s="353" t="e">
        <f t="shared" si="15"/>
        <v>#DIV/0!</v>
      </c>
      <c r="H349" s="353" t="e">
        <f t="shared" si="16"/>
        <v>#DIV/0!</v>
      </c>
      <c r="I349" s="353" t="e">
        <f t="shared" si="17"/>
        <v>#DIV/0!</v>
      </c>
    </row>
    <row r="350" spans="1:9" ht="14.25">
      <c r="A350" s="303" t="s">
        <v>657</v>
      </c>
      <c r="B350" s="303" t="s">
        <v>112</v>
      </c>
      <c r="C350" s="354"/>
      <c r="D350" s="354"/>
      <c r="E350" s="354"/>
      <c r="F350" s="354"/>
      <c r="G350" s="353" t="e">
        <f t="shared" si="15"/>
        <v>#DIV/0!</v>
      </c>
      <c r="H350" s="353" t="e">
        <f t="shared" si="16"/>
        <v>#DIV/0!</v>
      </c>
      <c r="I350" s="353" t="e">
        <f t="shared" si="17"/>
        <v>#DIV/0!</v>
      </c>
    </row>
    <row r="351" spans="1:9" ht="14.25">
      <c r="A351" s="303" t="s">
        <v>658</v>
      </c>
      <c r="B351" s="303" t="s">
        <v>659</v>
      </c>
      <c r="C351" s="354"/>
      <c r="D351" s="354"/>
      <c r="E351" s="354"/>
      <c r="F351" s="354"/>
      <c r="G351" s="353" t="e">
        <f t="shared" si="15"/>
        <v>#DIV/0!</v>
      </c>
      <c r="H351" s="353" t="e">
        <f t="shared" si="16"/>
        <v>#DIV/0!</v>
      </c>
      <c r="I351" s="353" t="e">
        <f t="shared" si="17"/>
        <v>#DIV/0!</v>
      </c>
    </row>
    <row r="352" spans="1:9" ht="14.25">
      <c r="A352" s="303" t="s">
        <v>660</v>
      </c>
      <c r="B352" s="303" t="s">
        <v>661</v>
      </c>
      <c r="C352" s="354"/>
      <c r="D352" s="354"/>
      <c r="E352" s="354"/>
      <c r="F352" s="354"/>
      <c r="G352" s="353" t="e">
        <f t="shared" si="15"/>
        <v>#DIV/0!</v>
      </c>
      <c r="H352" s="353" t="e">
        <f t="shared" si="16"/>
        <v>#DIV/0!</v>
      </c>
      <c r="I352" s="353" t="e">
        <f t="shared" si="17"/>
        <v>#DIV/0!</v>
      </c>
    </row>
    <row r="353" spans="1:9" ht="14.25">
      <c r="A353" s="303" t="s">
        <v>662</v>
      </c>
      <c r="B353" s="303" t="s">
        <v>663</v>
      </c>
      <c r="C353" s="354"/>
      <c r="D353" s="354"/>
      <c r="E353" s="354"/>
      <c r="F353" s="354"/>
      <c r="G353" s="353" t="e">
        <f t="shared" si="15"/>
        <v>#DIV/0!</v>
      </c>
      <c r="H353" s="353" t="e">
        <f t="shared" si="16"/>
        <v>#DIV/0!</v>
      </c>
      <c r="I353" s="353" t="e">
        <f t="shared" si="17"/>
        <v>#DIV/0!</v>
      </c>
    </row>
    <row r="354" spans="1:9" ht="14.25">
      <c r="A354" s="303" t="s">
        <v>664</v>
      </c>
      <c r="B354" s="359" t="s">
        <v>649</v>
      </c>
      <c r="C354" s="354"/>
      <c r="D354" s="354"/>
      <c r="E354" s="354"/>
      <c r="F354" s="354"/>
      <c r="G354" s="353" t="e">
        <f t="shared" si="15"/>
        <v>#DIV/0!</v>
      </c>
      <c r="H354" s="353" t="e">
        <f t="shared" si="16"/>
        <v>#DIV/0!</v>
      </c>
      <c r="I354" s="353" t="e">
        <f t="shared" si="17"/>
        <v>#DIV/0!</v>
      </c>
    </row>
    <row r="355" spans="1:9" ht="14.25">
      <c r="A355" s="303" t="s">
        <v>665</v>
      </c>
      <c r="B355" s="303" t="s">
        <v>126</v>
      </c>
      <c r="C355" s="354"/>
      <c r="D355" s="354"/>
      <c r="E355" s="354"/>
      <c r="F355" s="354"/>
      <c r="G355" s="353" t="e">
        <f t="shared" si="15"/>
        <v>#DIV/0!</v>
      </c>
      <c r="H355" s="353" t="e">
        <f t="shared" si="16"/>
        <v>#DIV/0!</v>
      </c>
      <c r="I355" s="353" t="e">
        <f t="shared" si="17"/>
        <v>#DIV/0!</v>
      </c>
    </row>
    <row r="356" spans="1:9" ht="14.25">
      <c r="A356" s="303" t="s">
        <v>666</v>
      </c>
      <c r="B356" s="303" t="s">
        <v>667</v>
      </c>
      <c r="C356" s="354"/>
      <c r="D356" s="354"/>
      <c r="E356" s="354"/>
      <c r="F356" s="354"/>
      <c r="G356" s="353" t="e">
        <f t="shared" si="15"/>
        <v>#DIV/0!</v>
      </c>
      <c r="H356" s="353" t="e">
        <f t="shared" si="16"/>
        <v>#DIV/0!</v>
      </c>
      <c r="I356" s="353" t="e">
        <f t="shared" si="17"/>
        <v>#DIV/0!</v>
      </c>
    </row>
    <row r="357" spans="1:9" ht="14.25">
      <c r="A357" s="303" t="s">
        <v>668</v>
      </c>
      <c r="B357" s="352" t="s">
        <v>669</v>
      </c>
      <c r="C357" s="353">
        <f>SUM(C358:C366)</f>
        <v>0</v>
      </c>
      <c r="D357" s="353">
        <f>SUM(D358:D366)</f>
        <v>0</v>
      </c>
      <c r="E357" s="353">
        <f>SUM(E358:E366)</f>
        <v>0</v>
      </c>
      <c r="F357" s="353">
        <f>SUM(F358:F366)</f>
        <v>0</v>
      </c>
      <c r="G357" s="353" t="e">
        <f t="shared" si="15"/>
        <v>#DIV/0!</v>
      </c>
      <c r="H357" s="353" t="e">
        <f t="shared" si="16"/>
        <v>#DIV/0!</v>
      </c>
      <c r="I357" s="353" t="e">
        <f t="shared" si="17"/>
        <v>#DIV/0!</v>
      </c>
    </row>
    <row r="358" spans="1:9" ht="14.25">
      <c r="A358" s="303" t="s">
        <v>670</v>
      </c>
      <c r="B358" s="303" t="s">
        <v>108</v>
      </c>
      <c r="C358" s="354"/>
      <c r="D358" s="354"/>
      <c r="E358" s="354"/>
      <c r="F358" s="354"/>
      <c r="G358" s="353" t="e">
        <f t="shared" si="15"/>
        <v>#DIV/0!</v>
      </c>
      <c r="H358" s="353" t="e">
        <f t="shared" si="16"/>
        <v>#DIV/0!</v>
      </c>
      <c r="I358" s="353" t="e">
        <f t="shared" si="17"/>
        <v>#DIV/0!</v>
      </c>
    </row>
    <row r="359" spans="1:9" ht="14.25">
      <c r="A359" s="303" t="s">
        <v>671</v>
      </c>
      <c r="B359" s="303" t="s">
        <v>110</v>
      </c>
      <c r="C359" s="354"/>
      <c r="D359" s="354"/>
      <c r="E359" s="354"/>
      <c r="F359" s="354"/>
      <c r="G359" s="353" t="e">
        <f t="shared" si="15"/>
        <v>#DIV/0!</v>
      </c>
      <c r="H359" s="353" t="e">
        <f t="shared" si="16"/>
        <v>#DIV/0!</v>
      </c>
      <c r="I359" s="353" t="e">
        <f t="shared" si="17"/>
        <v>#DIV/0!</v>
      </c>
    </row>
    <row r="360" spans="1:9" ht="14.25">
      <c r="A360" s="303" t="s">
        <v>672</v>
      </c>
      <c r="B360" s="303" t="s">
        <v>112</v>
      </c>
      <c r="C360" s="354"/>
      <c r="D360" s="354"/>
      <c r="E360" s="354"/>
      <c r="F360" s="354"/>
      <c r="G360" s="353" t="e">
        <f t="shared" si="15"/>
        <v>#DIV/0!</v>
      </c>
      <c r="H360" s="353" t="e">
        <f t="shared" si="16"/>
        <v>#DIV/0!</v>
      </c>
      <c r="I360" s="353" t="e">
        <f t="shared" si="17"/>
        <v>#DIV/0!</v>
      </c>
    </row>
    <row r="361" spans="1:9" ht="14.25">
      <c r="A361" s="303" t="s">
        <v>673</v>
      </c>
      <c r="B361" s="303" t="s">
        <v>674</v>
      </c>
      <c r="C361" s="354"/>
      <c r="D361" s="354"/>
      <c r="E361" s="354"/>
      <c r="F361" s="354"/>
      <c r="G361" s="353" t="e">
        <f t="shared" si="15"/>
        <v>#DIV/0!</v>
      </c>
      <c r="H361" s="353" t="e">
        <f t="shared" si="16"/>
        <v>#DIV/0!</v>
      </c>
      <c r="I361" s="353" t="e">
        <f t="shared" si="17"/>
        <v>#DIV/0!</v>
      </c>
    </row>
    <row r="362" spans="1:9" ht="14.25">
      <c r="A362" s="303" t="s">
        <v>675</v>
      </c>
      <c r="B362" s="303" t="s">
        <v>676</v>
      </c>
      <c r="C362" s="354"/>
      <c r="D362" s="354"/>
      <c r="E362" s="354"/>
      <c r="F362" s="354"/>
      <c r="G362" s="353" t="e">
        <f t="shared" si="15"/>
        <v>#DIV/0!</v>
      </c>
      <c r="H362" s="353" t="e">
        <f t="shared" si="16"/>
        <v>#DIV/0!</v>
      </c>
      <c r="I362" s="353" t="e">
        <f t="shared" si="17"/>
        <v>#DIV/0!</v>
      </c>
    </row>
    <row r="363" spans="1:9" ht="14.25">
      <c r="A363" s="303" t="s">
        <v>677</v>
      </c>
      <c r="B363" s="303" t="s">
        <v>678</v>
      </c>
      <c r="C363" s="354"/>
      <c r="D363" s="354"/>
      <c r="E363" s="354"/>
      <c r="F363" s="354"/>
      <c r="G363" s="353" t="e">
        <f t="shared" si="15"/>
        <v>#DIV/0!</v>
      </c>
      <c r="H363" s="353" t="e">
        <f t="shared" si="16"/>
        <v>#DIV/0!</v>
      </c>
      <c r="I363" s="353" t="e">
        <f t="shared" si="17"/>
        <v>#DIV/0!</v>
      </c>
    </row>
    <row r="364" spans="1:9" ht="14.25">
      <c r="A364" s="303" t="s">
        <v>679</v>
      </c>
      <c r="B364" s="359" t="s">
        <v>649</v>
      </c>
      <c r="C364" s="354"/>
      <c r="D364" s="354"/>
      <c r="E364" s="354"/>
      <c r="F364" s="354"/>
      <c r="G364" s="353" t="e">
        <f t="shared" si="15"/>
        <v>#DIV/0!</v>
      </c>
      <c r="H364" s="353" t="e">
        <f t="shared" si="16"/>
        <v>#DIV/0!</v>
      </c>
      <c r="I364" s="353" t="e">
        <f t="shared" si="17"/>
        <v>#DIV/0!</v>
      </c>
    </row>
    <row r="365" spans="1:9" ht="14.25">
      <c r="A365" s="303" t="s">
        <v>680</v>
      </c>
      <c r="B365" s="303" t="s">
        <v>126</v>
      </c>
      <c r="C365" s="354"/>
      <c r="D365" s="354"/>
      <c r="E365" s="354"/>
      <c r="F365" s="354"/>
      <c r="G365" s="353" t="e">
        <f t="shared" si="15"/>
        <v>#DIV/0!</v>
      </c>
      <c r="H365" s="353" t="e">
        <f t="shared" si="16"/>
        <v>#DIV/0!</v>
      </c>
      <c r="I365" s="353" t="e">
        <f t="shared" si="17"/>
        <v>#DIV/0!</v>
      </c>
    </row>
    <row r="366" spans="1:9" ht="14.25">
      <c r="A366" s="303" t="s">
        <v>681</v>
      </c>
      <c r="B366" s="303" t="s">
        <v>682</v>
      </c>
      <c r="C366" s="354"/>
      <c r="D366" s="354"/>
      <c r="E366" s="354"/>
      <c r="F366" s="354"/>
      <c r="G366" s="353" t="e">
        <f t="shared" si="15"/>
        <v>#DIV/0!</v>
      </c>
      <c r="H366" s="353" t="e">
        <f t="shared" si="16"/>
        <v>#DIV/0!</v>
      </c>
      <c r="I366" s="353" t="e">
        <f t="shared" si="17"/>
        <v>#DIV/0!</v>
      </c>
    </row>
    <row r="367" spans="1:9" ht="14.25">
      <c r="A367" s="303" t="s">
        <v>683</v>
      </c>
      <c r="B367" s="352" t="s">
        <v>684</v>
      </c>
      <c r="C367" s="353">
        <f>SUM(C368:C374)</f>
        <v>0</v>
      </c>
      <c r="D367" s="353">
        <f>SUM(D368:D374)</f>
        <v>0</v>
      </c>
      <c r="E367" s="353">
        <f>SUM(E368:E374)</f>
        <v>0</v>
      </c>
      <c r="F367" s="353">
        <f>SUM(F368:F374)</f>
        <v>0</v>
      </c>
      <c r="G367" s="353" t="e">
        <f t="shared" si="15"/>
        <v>#DIV/0!</v>
      </c>
      <c r="H367" s="353" t="e">
        <f t="shared" si="16"/>
        <v>#DIV/0!</v>
      </c>
      <c r="I367" s="353" t="e">
        <f t="shared" si="17"/>
        <v>#DIV/0!</v>
      </c>
    </row>
    <row r="368" spans="1:9" ht="14.25">
      <c r="A368" s="303" t="s">
        <v>685</v>
      </c>
      <c r="B368" s="303" t="s">
        <v>108</v>
      </c>
      <c r="C368" s="354"/>
      <c r="D368" s="354"/>
      <c r="E368" s="354"/>
      <c r="F368" s="354"/>
      <c r="G368" s="353" t="e">
        <f t="shared" si="15"/>
        <v>#DIV/0!</v>
      </c>
      <c r="H368" s="353" t="e">
        <f t="shared" si="16"/>
        <v>#DIV/0!</v>
      </c>
      <c r="I368" s="353" t="e">
        <f t="shared" si="17"/>
        <v>#DIV/0!</v>
      </c>
    </row>
    <row r="369" spans="1:9" ht="14.25">
      <c r="A369" s="303" t="s">
        <v>686</v>
      </c>
      <c r="B369" s="303" t="s">
        <v>110</v>
      </c>
      <c r="C369" s="354"/>
      <c r="D369" s="354"/>
      <c r="E369" s="354"/>
      <c r="F369" s="354"/>
      <c r="G369" s="353" t="e">
        <f t="shared" si="15"/>
        <v>#DIV/0!</v>
      </c>
      <c r="H369" s="353" t="e">
        <f t="shared" si="16"/>
        <v>#DIV/0!</v>
      </c>
      <c r="I369" s="353" t="e">
        <f t="shared" si="17"/>
        <v>#DIV/0!</v>
      </c>
    </row>
    <row r="370" spans="1:9" ht="14.25">
      <c r="A370" s="303" t="s">
        <v>687</v>
      </c>
      <c r="B370" s="303" t="s">
        <v>112</v>
      </c>
      <c r="C370" s="354"/>
      <c r="D370" s="354"/>
      <c r="E370" s="354"/>
      <c r="F370" s="354"/>
      <c r="G370" s="353" t="e">
        <f t="shared" si="15"/>
        <v>#DIV/0!</v>
      </c>
      <c r="H370" s="353" t="e">
        <f t="shared" si="16"/>
        <v>#DIV/0!</v>
      </c>
      <c r="I370" s="353" t="e">
        <f t="shared" si="17"/>
        <v>#DIV/0!</v>
      </c>
    </row>
    <row r="371" spans="1:9" ht="14.25">
      <c r="A371" s="303" t="s">
        <v>688</v>
      </c>
      <c r="B371" s="303" t="s">
        <v>689</v>
      </c>
      <c r="C371" s="354"/>
      <c r="D371" s="354"/>
      <c r="E371" s="354"/>
      <c r="F371" s="354"/>
      <c r="G371" s="353" t="e">
        <f t="shared" si="15"/>
        <v>#DIV/0!</v>
      </c>
      <c r="H371" s="353" t="e">
        <f t="shared" si="16"/>
        <v>#DIV/0!</v>
      </c>
      <c r="I371" s="353" t="e">
        <f t="shared" si="17"/>
        <v>#DIV/0!</v>
      </c>
    </row>
    <row r="372" spans="1:9" ht="14.25">
      <c r="A372" s="303" t="s">
        <v>690</v>
      </c>
      <c r="B372" s="303" t="s">
        <v>691</v>
      </c>
      <c r="C372" s="354"/>
      <c r="D372" s="354"/>
      <c r="E372" s="354"/>
      <c r="F372" s="354"/>
      <c r="G372" s="353" t="e">
        <f t="shared" si="15"/>
        <v>#DIV/0!</v>
      </c>
      <c r="H372" s="353" t="e">
        <f t="shared" si="16"/>
        <v>#DIV/0!</v>
      </c>
      <c r="I372" s="353" t="e">
        <f t="shared" si="17"/>
        <v>#DIV/0!</v>
      </c>
    </row>
    <row r="373" spans="1:9" ht="14.25">
      <c r="A373" s="303" t="s">
        <v>692</v>
      </c>
      <c r="B373" s="303" t="s">
        <v>126</v>
      </c>
      <c r="C373" s="354"/>
      <c r="D373" s="354"/>
      <c r="E373" s="354"/>
      <c r="F373" s="354"/>
      <c r="G373" s="353" t="e">
        <f t="shared" si="15"/>
        <v>#DIV/0!</v>
      </c>
      <c r="H373" s="353" t="e">
        <f t="shared" si="16"/>
        <v>#DIV/0!</v>
      </c>
      <c r="I373" s="353" t="e">
        <f t="shared" si="17"/>
        <v>#DIV/0!</v>
      </c>
    </row>
    <row r="374" spans="1:9" ht="14.25">
      <c r="A374" s="303" t="s">
        <v>693</v>
      </c>
      <c r="B374" s="303" t="s">
        <v>694</v>
      </c>
      <c r="C374" s="354"/>
      <c r="D374" s="354"/>
      <c r="E374" s="354"/>
      <c r="F374" s="354"/>
      <c r="G374" s="353" t="e">
        <f t="shared" si="15"/>
        <v>#DIV/0!</v>
      </c>
      <c r="H374" s="353" t="e">
        <f t="shared" si="16"/>
        <v>#DIV/0!</v>
      </c>
      <c r="I374" s="353" t="e">
        <f t="shared" si="17"/>
        <v>#DIV/0!</v>
      </c>
    </row>
    <row r="375" spans="1:9" ht="14.25">
      <c r="A375" s="303" t="s">
        <v>695</v>
      </c>
      <c r="B375" s="352" t="s">
        <v>696</v>
      </c>
      <c r="C375" s="353">
        <f>SUM(C376:C380)</f>
        <v>0</v>
      </c>
      <c r="D375" s="353">
        <f>SUM(D376:D380)</f>
        <v>0</v>
      </c>
      <c r="E375" s="353">
        <f>SUM(E376:E380)</f>
        <v>0</v>
      </c>
      <c r="F375" s="353">
        <f>SUM(F376:F380)</f>
        <v>0</v>
      </c>
      <c r="G375" s="353" t="e">
        <f t="shared" si="15"/>
        <v>#DIV/0!</v>
      </c>
      <c r="H375" s="353" t="e">
        <f t="shared" si="16"/>
        <v>#DIV/0!</v>
      </c>
      <c r="I375" s="353" t="e">
        <f t="shared" si="17"/>
        <v>#DIV/0!</v>
      </c>
    </row>
    <row r="376" spans="1:9" ht="14.25">
      <c r="A376" s="303" t="s">
        <v>697</v>
      </c>
      <c r="B376" s="303" t="s">
        <v>108</v>
      </c>
      <c r="C376" s="354"/>
      <c r="D376" s="354"/>
      <c r="E376" s="354"/>
      <c r="F376" s="354"/>
      <c r="G376" s="353" t="e">
        <f t="shared" si="15"/>
        <v>#DIV/0!</v>
      </c>
      <c r="H376" s="353" t="e">
        <f t="shared" si="16"/>
        <v>#DIV/0!</v>
      </c>
      <c r="I376" s="353" t="e">
        <f t="shared" si="17"/>
        <v>#DIV/0!</v>
      </c>
    </row>
    <row r="377" spans="1:9" ht="14.25">
      <c r="A377" s="303" t="s">
        <v>698</v>
      </c>
      <c r="B377" s="303" t="s">
        <v>110</v>
      </c>
      <c r="C377" s="354"/>
      <c r="D377" s="354"/>
      <c r="E377" s="354"/>
      <c r="F377" s="354"/>
      <c r="G377" s="353" t="e">
        <f t="shared" si="15"/>
        <v>#DIV/0!</v>
      </c>
      <c r="H377" s="353" t="e">
        <f t="shared" si="16"/>
        <v>#DIV/0!</v>
      </c>
      <c r="I377" s="353" t="e">
        <f t="shared" si="17"/>
        <v>#DIV/0!</v>
      </c>
    </row>
    <row r="378" spans="1:9" ht="14.25">
      <c r="A378" s="303" t="s">
        <v>699</v>
      </c>
      <c r="B378" s="359" t="s">
        <v>649</v>
      </c>
      <c r="C378" s="354"/>
      <c r="D378" s="354"/>
      <c r="E378" s="354"/>
      <c r="F378" s="354"/>
      <c r="G378" s="353" t="e">
        <f t="shared" si="15"/>
        <v>#DIV/0!</v>
      </c>
      <c r="H378" s="353" t="e">
        <f t="shared" si="16"/>
        <v>#DIV/0!</v>
      </c>
      <c r="I378" s="353" t="e">
        <f t="shared" si="17"/>
        <v>#DIV/0!</v>
      </c>
    </row>
    <row r="379" spans="1:9" ht="14.25">
      <c r="A379" s="303" t="s">
        <v>700</v>
      </c>
      <c r="B379" s="359" t="s">
        <v>701</v>
      </c>
      <c r="C379" s="354"/>
      <c r="D379" s="354"/>
      <c r="E379" s="354"/>
      <c r="F379" s="354"/>
      <c r="G379" s="353" t="e">
        <f t="shared" si="15"/>
        <v>#DIV/0!</v>
      </c>
      <c r="H379" s="353" t="e">
        <f t="shared" si="16"/>
        <v>#DIV/0!</v>
      </c>
      <c r="I379" s="353" t="e">
        <f t="shared" si="17"/>
        <v>#DIV/0!</v>
      </c>
    </row>
    <row r="380" spans="1:9" ht="14.25">
      <c r="A380" s="303" t="s">
        <v>702</v>
      </c>
      <c r="B380" s="303" t="s">
        <v>703</v>
      </c>
      <c r="C380" s="354"/>
      <c r="D380" s="354"/>
      <c r="E380" s="354"/>
      <c r="F380" s="354"/>
      <c r="G380" s="353" t="e">
        <f t="shared" si="15"/>
        <v>#DIV/0!</v>
      </c>
      <c r="H380" s="353" t="e">
        <f t="shared" si="16"/>
        <v>#DIV/0!</v>
      </c>
      <c r="I380" s="353" t="e">
        <f t="shared" si="17"/>
        <v>#DIV/0!</v>
      </c>
    </row>
    <row r="381" spans="1:9" ht="14.25">
      <c r="A381" s="303" t="s">
        <v>704</v>
      </c>
      <c r="B381" s="352" t="s">
        <v>705</v>
      </c>
      <c r="C381" s="353">
        <f>SUM(C382:C383)</f>
        <v>0</v>
      </c>
      <c r="D381" s="353">
        <f>SUM(D382:D383)</f>
        <v>0</v>
      </c>
      <c r="E381" s="353">
        <f>SUM(E382:E383)</f>
        <v>0</v>
      </c>
      <c r="F381" s="353">
        <f>SUM(F382:F383)</f>
        <v>0</v>
      </c>
      <c r="G381" s="353" t="e">
        <f t="shared" si="15"/>
        <v>#DIV/0!</v>
      </c>
      <c r="H381" s="353" t="e">
        <f t="shared" si="16"/>
        <v>#DIV/0!</v>
      </c>
      <c r="I381" s="353" t="e">
        <f t="shared" si="17"/>
        <v>#DIV/0!</v>
      </c>
    </row>
    <row r="382" spans="1:9" ht="14.25">
      <c r="A382" s="303">
        <v>2049902</v>
      </c>
      <c r="B382" s="303" t="s">
        <v>706</v>
      </c>
      <c r="C382" s="354"/>
      <c r="D382" s="354"/>
      <c r="E382" s="354"/>
      <c r="F382" s="354"/>
      <c r="G382" s="353" t="e">
        <f t="shared" si="15"/>
        <v>#DIV/0!</v>
      </c>
      <c r="H382" s="353" t="e">
        <f t="shared" si="16"/>
        <v>#DIV/0!</v>
      </c>
      <c r="I382" s="353" t="e">
        <f t="shared" si="17"/>
        <v>#DIV/0!</v>
      </c>
    </row>
    <row r="383" spans="1:9" ht="14.25">
      <c r="A383" s="303">
        <v>2049999</v>
      </c>
      <c r="B383" s="303" t="s">
        <v>707</v>
      </c>
      <c r="C383" s="354"/>
      <c r="D383" s="354"/>
      <c r="E383" s="354"/>
      <c r="F383" s="354"/>
      <c r="G383" s="353" t="e">
        <f t="shared" si="15"/>
        <v>#DIV/0!</v>
      </c>
      <c r="H383" s="353" t="e">
        <f t="shared" si="16"/>
        <v>#DIV/0!</v>
      </c>
      <c r="I383" s="353" t="e">
        <f t="shared" si="17"/>
        <v>#DIV/0!</v>
      </c>
    </row>
    <row r="384" spans="1:9" ht="14.25">
      <c r="A384" s="303" t="s">
        <v>708</v>
      </c>
      <c r="B384" s="352" t="s">
        <v>709</v>
      </c>
      <c r="C384" s="353">
        <f>C385+C390+C397+C403+C409+C413+C417+C421+C427+C434</f>
        <v>9945</v>
      </c>
      <c r="D384" s="353">
        <f>D385+D390+D397+D403+D409+D413+D417+D421+D427+D434</f>
        <v>6400</v>
      </c>
      <c r="E384" s="353">
        <f>E385+E390+E397+E403+E409+E413+E417+E421+E427+E434</f>
        <v>9951</v>
      </c>
      <c r="F384" s="353">
        <f>F385+F390+F397+F403+F409+F413+F417+F421+F427+F434</f>
        <v>9951</v>
      </c>
      <c r="G384" s="353">
        <f t="shared" si="15"/>
        <v>155.484375</v>
      </c>
      <c r="H384" s="353">
        <f t="shared" si="16"/>
        <v>100.06033182503771</v>
      </c>
      <c r="I384" s="353">
        <f t="shared" si="17"/>
        <v>100</v>
      </c>
    </row>
    <row r="385" spans="1:9" ht="14.25">
      <c r="A385" s="303" t="s">
        <v>710</v>
      </c>
      <c r="B385" s="352" t="s">
        <v>711</v>
      </c>
      <c r="C385" s="353">
        <f>SUM(C386:C389)</f>
        <v>158</v>
      </c>
      <c r="D385" s="353">
        <f>SUM(D386:D389)</f>
        <v>135</v>
      </c>
      <c r="E385" s="353">
        <f>SUM(E386:E389)</f>
        <v>204</v>
      </c>
      <c r="F385" s="353">
        <f>SUM(F386:F389)</f>
        <v>204</v>
      </c>
      <c r="G385" s="353">
        <f t="shared" si="15"/>
        <v>151.11111111111111</v>
      </c>
      <c r="H385" s="353">
        <f t="shared" si="16"/>
        <v>129.1139240506329</v>
      </c>
      <c r="I385" s="353">
        <f t="shared" si="17"/>
        <v>100</v>
      </c>
    </row>
    <row r="386" spans="1:9" ht="14.25">
      <c r="A386" s="303" t="s">
        <v>712</v>
      </c>
      <c r="B386" s="303" t="s">
        <v>108</v>
      </c>
      <c r="C386" s="354">
        <v>158</v>
      </c>
      <c r="D386" s="354">
        <v>130</v>
      </c>
      <c r="E386" s="354">
        <v>201</v>
      </c>
      <c r="F386" s="354">
        <v>201</v>
      </c>
      <c r="G386" s="353">
        <f t="shared" si="15"/>
        <v>154.6153846153846</v>
      </c>
      <c r="H386" s="353">
        <f t="shared" si="16"/>
        <v>127.21518987341771</v>
      </c>
      <c r="I386" s="353">
        <f t="shared" si="17"/>
        <v>100</v>
      </c>
    </row>
    <row r="387" spans="1:9" ht="14.25">
      <c r="A387" s="303" t="s">
        <v>713</v>
      </c>
      <c r="B387" s="303" t="s">
        <v>110</v>
      </c>
      <c r="C387" s="354"/>
      <c r="D387" s="354"/>
      <c r="E387" s="354"/>
      <c r="F387" s="354"/>
      <c r="G387" s="353" t="e">
        <f t="shared" si="15"/>
        <v>#DIV/0!</v>
      </c>
      <c r="H387" s="353" t="e">
        <f t="shared" si="16"/>
        <v>#DIV/0!</v>
      </c>
      <c r="I387" s="353" t="e">
        <f t="shared" si="17"/>
        <v>#DIV/0!</v>
      </c>
    </row>
    <row r="388" spans="1:9" ht="14.25">
      <c r="A388" s="303" t="s">
        <v>714</v>
      </c>
      <c r="B388" s="303" t="s">
        <v>112</v>
      </c>
      <c r="C388" s="354"/>
      <c r="D388" s="354">
        <v>5</v>
      </c>
      <c r="E388" s="354"/>
      <c r="F388" s="354"/>
      <c r="G388" s="353">
        <f t="shared" si="15"/>
        <v>0</v>
      </c>
      <c r="H388" s="353" t="e">
        <f t="shared" si="16"/>
        <v>#DIV/0!</v>
      </c>
      <c r="I388" s="353" t="e">
        <f t="shared" si="17"/>
        <v>#DIV/0!</v>
      </c>
    </row>
    <row r="389" spans="1:9" ht="14.25">
      <c r="A389" s="303" t="s">
        <v>715</v>
      </c>
      <c r="B389" s="303" t="s">
        <v>716</v>
      </c>
      <c r="C389" s="354"/>
      <c r="D389" s="354"/>
      <c r="E389" s="354">
        <v>3</v>
      </c>
      <c r="F389" s="354">
        <v>3</v>
      </c>
      <c r="G389" s="353" t="e">
        <f t="shared" si="15"/>
        <v>#DIV/0!</v>
      </c>
      <c r="H389" s="353" t="e">
        <f t="shared" si="16"/>
        <v>#DIV/0!</v>
      </c>
      <c r="I389" s="353">
        <f t="shared" si="17"/>
        <v>100</v>
      </c>
    </row>
    <row r="390" spans="1:9" ht="14.25">
      <c r="A390" s="303" t="s">
        <v>717</v>
      </c>
      <c r="B390" s="352" t="s">
        <v>718</v>
      </c>
      <c r="C390" s="353">
        <f>SUM(C391:C396)</f>
        <v>8535</v>
      </c>
      <c r="D390" s="353">
        <f>SUM(D391:D396)</f>
        <v>5346</v>
      </c>
      <c r="E390" s="353">
        <f>SUM(E391:E396)</f>
        <v>7949</v>
      </c>
      <c r="F390" s="353">
        <f>SUM(F391:F396)</f>
        <v>7949</v>
      </c>
      <c r="G390" s="353">
        <f aca="true" t="shared" si="18" ref="G390:G453">F390/D390*100</f>
        <v>148.6906098017209</v>
      </c>
      <c r="H390" s="353">
        <f aca="true" t="shared" si="19" ref="H390:H453">F390/C390*100</f>
        <v>93.13415348564733</v>
      </c>
      <c r="I390" s="353">
        <f aca="true" t="shared" si="20" ref="I390:I453">F390/E390*100</f>
        <v>100</v>
      </c>
    </row>
    <row r="391" spans="1:9" ht="14.25">
      <c r="A391" s="303" t="s">
        <v>719</v>
      </c>
      <c r="B391" s="303" t="s">
        <v>720</v>
      </c>
      <c r="C391" s="354">
        <v>1456</v>
      </c>
      <c r="D391" s="354">
        <v>575</v>
      </c>
      <c r="E391" s="354">
        <v>957</v>
      </c>
      <c r="F391" s="354">
        <v>957</v>
      </c>
      <c r="G391" s="353">
        <f t="shared" si="18"/>
        <v>166.43478260869563</v>
      </c>
      <c r="H391" s="353">
        <f t="shared" si="19"/>
        <v>65.72802197802197</v>
      </c>
      <c r="I391" s="353">
        <f t="shared" si="20"/>
        <v>100</v>
      </c>
    </row>
    <row r="392" spans="1:9" ht="14.25">
      <c r="A392" s="303" t="s">
        <v>721</v>
      </c>
      <c r="B392" s="303" t="s">
        <v>722</v>
      </c>
      <c r="C392" s="354">
        <v>3792</v>
      </c>
      <c r="D392" s="354">
        <v>2992</v>
      </c>
      <c r="E392" s="354">
        <v>4508</v>
      </c>
      <c r="F392" s="354">
        <v>4508</v>
      </c>
      <c r="G392" s="353">
        <f t="shared" si="18"/>
        <v>150.66844919786095</v>
      </c>
      <c r="H392" s="353">
        <f t="shared" si="19"/>
        <v>118.88185654008439</v>
      </c>
      <c r="I392" s="353">
        <f t="shared" si="20"/>
        <v>100</v>
      </c>
    </row>
    <row r="393" spans="1:9" ht="14.25">
      <c r="A393" s="303" t="s">
        <v>723</v>
      </c>
      <c r="B393" s="303" t="s">
        <v>724</v>
      </c>
      <c r="C393" s="354">
        <v>2767</v>
      </c>
      <c r="D393" s="354">
        <v>1350</v>
      </c>
      <c r="E393" s="354">
        <v>2066</v>
      </c>
      <c r="F393" s="354">
        <v>2066</v>
      </c>
      <c r="G393" s="353">
        <f t="shared" si="18"/>
        <v>153.03703703703704</v>
      </c>
      <c r="H393" s="353">
        <f t="shared" si="19"/>
        <v>74.66570292735814</v>
      </c>
      <c r="I393" s="353">
        <f t="shared" si="20"/>
        <v>100</v>
      </c>
    </row>
    <row r="394" spans="1:9" ht="14.25">
      <c r="A394" s="303" t="s">
        <v>725</v>
      </c>
      <c r="B394" s="303" t="s">
        <v>726</v>
      </c>
      <c r="C394" s="354">
        <v>211</v>
      </c>
      <c r="D394" s="354">
        <v>300</v>
      </c>
      <c r="E394" s="354">
        <v>296</v>
      </c>
      <c r="F394" s="354">
        <v>296</v>
      </c>
      <c r="G394" s="353">
        <f t="shared" si="18"/>
        <v>98.66666666666667</v>
      </c>
      <c r="H394" s="353">
        <f t="shared" si="19"/>
        <v>140.28436018957348</v>
      </c>
      <c r="I394" s="353">
        <f t="shared" si="20"/>
        <v>100</v>
      </c>
    </row>
    <row r="395" spans="1:9" ht="14.25">
      <c r="A395" s="303" t="s">
        <v>727</v>
      </c>
      <c r="B395" s="303" t="s">
        <v>728</v>
      </c>
      <c r="C395" s="354">
        <v>10</v>
      </c>
      <c r="D395" s="354">
        <v>12</v>
      </c>
      <c r="E395" s="354">
        <v>50</v>
      </c>
      <c r="F395" s="354">
        <v>50</v>
      </c>
      <c r="G395" s="353">
        <f t="shared" si="18"/>
        <v>416.6666666666667</v>
      </c>
      <c r="H395" s="353">
        <f t="shared" si="19"/>
        <v>500</v>
      </c>
      <c r="I395" s="353">
        <f t="shared" si="20"/>
        <v>100</v>
      </c>
    </row>
    <row r="396" spans="1:9" ht="14.25">
      <c r="A396" s="303" t="s">
        <v>729</v>
      </c>
      <c r="B396" s="303" t="s">
        <v>730</v>
      </c>
      <c r="C396" s="354">
        <v>299</v>
      </c>
      <c r="D396" s="354">
        <v>117</v>
      </c>
      <c r="E396" s="354">
        <v>72</v>
      </c>
      <c r="F396" s="354">
        <v>72</v>
      </c>
      <c r="G396" s="353">
        <f t="shared" si="18"/>
        <v>61.53846153846154</v>
      </c>
      <c r="H396" s="353">
        <f t="shared" si="19"/>
        <v>24.08026755852843</v>
      </c>
      <c r="I396" s="353">
        <f t="shared" si="20"/>
        <v>100</v>
      </c>
    </row>
    <row r="397" spans="1:9" ht="14.25">
      <c r="A397" s="303" t="s">
        <v>731</v>
      </c>
      <c r="B397" s="352" t="s">
        <v>732</v>
      </c>
      <c r="C397" s="353">
        <f>SUM(C398:C402)</f>
        <v>5</v>
      </c>
      <c r="D397" s="353">
        <f>SUM(D398:D402)</f>
        <v>0</v>
      </c>
      <c r="E397" s="353">
        <f>SUM(E398:E402)</f>
        <v>5</v>
      </c>
      <c r="F397" s="353">
        <f>SUM(F398:F402)</f>
        <v>5</v>
      </c>
      <c r="G397" s="353" t="e">
        <f t="shared" si="18"/>
        <v>#DIV/0!</v>
      </c>
      <c r="H397" s="353">
        <f t="shared" si="19"/>
        <v>100</v>
      </c>
      <c r="I397" s="353">
        <f t="shared" si="20"/>
        <v>100</v>
      </c>
    </row>
    <row r="398" spans="1:9" ht="14.25">
      <c r="A398" s="303" t="s">
        <v>733</v>
      </c>
      <c r="B398" s="303" t="s">
        <v>734</v>
      </c>
      <c r="C398" s="354"/>
      <c r="D398" s="354"/>
      <c r="E398" s="354"/>
      <c r="F398" s="354"/>
      <c r="G398" s="353" t="e">
        <f t="shared" si="18"/>
        <v>#DIV/0!</v>
      </c>
      <c r="H398" s="353" t="e">
        <f t="shared" si="19"/>
        <v>#DIV/0!</v>
      </c>
      <c r="I398" s="353" t="e">
        <f t="shared" si="20"/>
        <v>#DIV/0!</v>
      </c>
    </row>
    <row r="399" spans="1:9" ht="14.25">
      <c r="A399" s="303" t="s">
        <v>735</v>
      </c>
      <c r="B399" s="303" t="s">
        <v>736</v>
      </c>
      <c r="C399" s="354">
        <v>3</v>
      </c>
      <c r="D399" s="354"/>
      <c r="E399" s="354">
        <v>5</v>
      </c>
      <c r="F399" s="354">
        <v>5</v>
      </c>
      <c r="G399" s="353" t="e">
        <f t="shared" si="18"/>
        <v>#DIV/0!</v>
      </c>
      <c r="H399" s="353">
        <f t="shared" si="19"/>
        <v>166.66666666666669</v>
      </c>
      <c r="I399" s="353">
        <f t="shared" si="20"/>
        <v>100</v>
      </c>
    </row>
    <row r="400" spans="1:9" ht="14.25">
      <c r="A400" s="303" t="s">
        <v>737</v>
      </c>
      <c r="B400" s="303" t="s">
        <v>738</v>
      </c>
      <c r="C400" s="354"/>
      <c r="D400" s="354"/>
      <c r="E400" s="354"/>
      <c r="F400" s="354"/>
      <c r="G400" s="353" t="e">
        <f t="shared" si="18"/>
        <v>#DIV/0!</v>
      </c>
      <c r="H400" s="353" t="e">
        <f t="shared" si="19"/>
        <v>#DIV/0!</v>
      </c>
      <c r="I400" s="353" t="e">
        <f t="shared" si="20"/>
        <v>#DIV/0!</v>
      </c>
    </row>
    <row r="401" spans="1:9" ht="14.25">
      <c r="A401" s="303" t="s">
        <v>739</v>
      </c>
      <c r="B401" s="303" t="s">
        <v>740</v>
      </c>
      <c r="C401" s="354">
        <v>2</v>
      </c>
      <c r="D401" s="354"/>
      <c r="E401" s="354"/>
      <c r="F401" s="354"/>
      <c r="G401" s="353" t="e">
        <f t="shared" si="18"/>
        <v>#DIV/0!</v>
      </c>
      <c r="H401" s="353">
        <f t="shared" si="19"/>
        <v>0</v>
      </c>
      <c r="I401" s="353" t="e">
        <f t="shared" si="20"/>
        <v>#DIV/0!</v>
      </c>
    </row>
    <row r="402" spans="1:9" ht="14.25">
      <c r="A402" s="303" t="s">
        <v>741</v>
      </c>
      <c r="B402" s="303" t="s">
        <v>742</v>
      </c>
      <c r="C402" s="207"/>
      <c r="D402" s="354"/>
      <c r="E402" s="354"/>
      <c r="F402" s="354"/>
      <c r="G402" s="353" t="e">
        <f t="shared" si="18"/>
        <v>#DIV/0!</v>
      </c>
      <c r="H402" s="353" t="e">
        <f t="shared" si="19"/>
        <v>#DIV/0!</v>
      </c>
      <c r="I402" s="353" t="e">
        <f t="shared" si="20"/>
        <v>#DIV/0!</v>
      </c>
    </row>
    <row r="403" spans="1:9" ht="14.25">
      <c r="A403" s="303" t="s">
        <v>743</v>
      </c>
      <c r="B403" s="352" t="s">
        <v>744</v>
      </c>
      <c r="C403" s="353">
        <f>SUM(C404:C408)</f>
        <v>27</v>
      </c>
      <c r="D403" s="353">
        <f>SUM(D404:D408)</f>
        <v>0</v>
      </c>
      <c r="E403" s="353">
        <f>SUM(E404:E408)</f>
        <v>0</v>
      </c>
      <c r="F403" s="353">
        <f>SUM(F404:F408)</f>
        <v>0</v>
      </c>
      <c r="G403" s="353" t="e">
        <f t="shared" si="18"/>
        <v>#DIV/0!</v>
      </c>
      <c r="H403" s="353">
        <f t="shared" si="19"/>
        <v>0</v>
      </c>
      <c r="I403" s="353" t="e">
        <f t="shared" si="20"/>
        <v>#DIV/0!</v>
      </c>
    </row>
    <row r="404" spans="1:9" ht="14.25">
      <c r="A404" s="303" t="s">
        <v>745</v>
      </c>
      <c r="B404" s="303" t="s">
        <v>746</v>
      </c>
      <c r="C404" s="354"/>
      <c r="D404" s="354"/>
      <c r="E404" s="354"/>
      <c r="F404" s="354"/>
      <c r="G404" s="353" t="e">
        <f t="shared" si="18"/>
        <v>#DIV/0!</v>
      </c>
      <c r="H404" s="353" t="e">
        <f t="shared" si="19"/>
        <v>#DIV/0!</v>
      </c>
      <c r="I404" s="353" t="e">
        <f t="shared" si="20"/>
        <v>#DIV/0!</v>
      </c>
    </row>
    <row r="405" spans="1:9" ht="14.25">
      <c r="A405" s="303" t="s">
        <v>747</v>
      </c>
      <c r="B405" s="303" t="s">
        <v>748</v>
      </c>
      <c r="C405" s="354">
        <v>1</v>
      </c>
      <c r="D405" s="354"/>
      <c r="E405" s="354"/>
      <c r="F405" s="354"/>
      <c r="G405" s="353" t="e">
        <f t="shared" si="18"/>
        <v>#DIV/0!</v>
      </c>
      <c r="H405" s="353">
        <f t="shared" si="19"/>
        <v>0</v>
      </c>
      <c r="I405" s="353" t="e">
        <f t="shared" si="20"/>
        <v>#DIV/0!</v>
      </c>
    </row>
    <row r="406" spans="1:9" ht="14.25">
      <c r="A406" s="303" t="s">
        <v>749</v>
      </c>
      <c r="B406" s="303" t="s">
        <v>750</v>
      </c>
      <c r="C406" s="354">
        <v>26</v>
      </c>
      <c r="D406" s="354"/>
      <c r="E406" s="354"/>
      <c r="F406" s="354"/>
      <c r="G406" s="353" t="e">
        <f t="shared" si="18"/>
        <v>#DIV/0!</v>
      </c>
      <c r="H406" s="353">
        <f t="shared" si="19"/>
        <v>0</v>
      </c>
      <c r="I406" s="353" t="e">
        <f t="shared" si="20"/>
        <v>#DIV/0!</v>
      </c>
    </row>
    <row r="407" spans="1:9" ht="14.25">
      <c r="A407" s="303" t="s">
        <v>751</v>
      </c>
      <c r="B407" s="303" t="s">
        <v>752</v>
      </c>
      <c r="C407" s="354"/>
      <c r="D407" s="354"/>
      <c r="E407" s="354"/>
      <c r="F407" s="354"/>
      <c r="G407" s="353" t="e">
        <f t="shared" si="18"/>
        <v>#DIV/0!</v>
      </c>
      <c r="H407" s="353" t="e">
        <f t="shared" si="19"/>
        <v>#DIV/0!</v>
      </c>
      <c r="I407" s="353" t="e">
        <f t="shared" si="20"/>
        <v>#DIV/0!</v>
      </c>
    </row>
    <row r="408" spans="1:9" ht="14.25">
      <c r="A408" s="303" t="s">
        <v>753</v>
      </c>
      <c r="B408" s="303" t="s">
        <v>754</v>
      </c>
      <c r="C408" s="354"/>
      <c r="D408" s="354"/>
      <c r="E408" s="354"/>
      <c r="F408" s="354"/>
      <c r="G408" s="353" t="e">
        <f t="shared" si="18"/>
        <v>#DIV/0!</v>
      </c>
      <c r="H408" s="353" t="e">
        <f t="shared" si="19"/>
        <v>#DIV/0!</v>
      </c>
      <c r="I408" s="353" t="e">
        <f t="shared" si="20"/>
        <v>#DIV/0!</v>
      </c>
    </row>
    <row r="409" spans="1:9" ht="14.25">
      <c r="A409" s="303" t="s">
        <v>755</v>
      </c>
      <c r="B409" s="352" t="s">
        <v>756</v>
      </c>
      <c r="C409" s="353">
        <f>SUM(C410:C412)</f>
        <v>0</v>
      </c>
      <c r="D409" s="353">
        <f>SUM(D410:D412)</f>
        <v>0</v>
      </c>
      <c r="E409" s="353">
        <f>SUM(E410:E412)</f>
        <v>0</v>
      </c>
      <c r="F409" s="353">
        <f>SUM(F410:F412)</f>
        <v>0</v>
      </c>
      <c r="G409" s="353" t="e">
        <f t="shared" si="18"/>
        <v>#DIV/0!</v>
      </c>
      <c r="H409" s="353" t="e">
        <f t="shared" si="19"/>
        <v>#DIV/0!</v>
      </c>
      <c r="I409" s="353" t="e">
        <f t="shared" si="20"/>
        <v>#DIV/0!</v>
      </c>
    </row>
    <row r="410" spans="1:9" ht="14.25">
      <c r="A410" s="303" t="s">
        <v>757</v>
      </c>
      <c r="B410" s="303" t="s">
        <v>758</v>
      </c>
      <c r="C410" s="354"/>
      <c r="D410" s="354"/>
      <c r="E410" s="354"/>
      <c r="F410" s="354"/>
      <c r="G410" s="353" t="e">
        <f t="shared" si="18"/>
        <v>#DIV/0!</v>
      </c>
      <c r="H410" s="353" t="e">
        <f t="shared" si="19"/>
        <v>#DIV/0!</v>
      </c>
      <c r="I410" s="353" t="e">
        <f t="shared" si="20"/>
        <v>#DIV/0!</v>
      </c>
    </row>
    <row r="411" spans="1:9" ht="14.25">
      <c r="A411" s="303" t="s">
        <v>759</v>
      </c>
      <c r="B411" s="303" t="s">
        <v>760</v>
      </c>
      <c r="C411" s="354"/>
      <c r="D411" s="354"/>
      <c r="E411" s="354"/>
      <c r="F411" s="354"/>
      <c r="G411" s="353" t="e">
        <f t="shared" si="18"/>
        <v>#DIV/0!</v>
      </c>
      <c r="H411" s="353" t="e">
        <f t="shared" si="19"/>
        <v>#DIV/0!</v>
      </c>
      <c r="I411" s="353" t="e">
        <f t="shared" si="20"/>
        <v>#DIV/0!</v>
      </c>
    </row>
    <row r="412" spans="1:9" ht="14.25">
      <c r="A412" s="303" t="s">
        <v>761</v>
      </c>
      <c r="B412" s="303" t="s">
        <v>762</v>
      </c>
      <c r="C412" s="354"/>
      <c r="D412" s="354"/>
      <c r="E412" s="354"/>
      <c r="F412" s="354"/>
      <c r="G412" s="353" t="e">
        <f t="shared" si="18"/>
        <v>#DIV/0!</v>
      </c>
      <c r="H412" s="353" t="e">
        <f t="shared" si="19"/>
        <v>#DIV/0!</v>
      </c>
      <c r="I412" s="353" t="e">
        <f t="shared" si="20"/>
        <v>#DIV/0!</v>
      </c>
    </row>
    <row r="413" spans="1:9" ht="14.25">
      <c r="A413" s="303" t="s">
        <v>763</v>
      </c>
      <c r="B413" s="352" t="s">
        <v>764</v>
      </c>
      <c r="C413" s="353">
        <f>SUM(C414:C416)</f>
        <v>0</v>
      </c>
      <c r="D413" s="353">
        <f>SUM(D414:D416)</f>
        <v>0</v>
      </c>
      <c r="E413" s="353">
        <f>SUM(E414:E416)</f>
        <v>0</v>
      </c>
      <c r="F413" s="353">
        <f>SUM(F414:F416)</f>
        <v>0</v>
      </c>
      <c r="G413" s="353" t="e">
        <f t="shared" si="18"/>
        <v>#DIV/0!</v>
      </c>
      <c r="H413" s="353" t="e">
        <f t="shared" si="19"/>
        <v>#DIV/0!</v>
      </c>
      <c r="I413" s="353" t="e">
        <f t="shared" si="20"/>
        <v>#DIV/0!</v>
      </c>
    </row>
    <row r="414" spans="1:9" ht="14.25">
      <c r="A414" s="303" t="s">
        <v>765</v>
      </c>
      <c r="B414" s="303" t="s">
        <v>766</v>
      </c>
      <c r="C414" s="354"/>
      <c r="D414" s="354"/>
      <c r="E414" s="354"/>
      <c r="F414" s="354"/>
      <c r="G414" s="353" t="e">
        <f t="shared" si="18"/>
        <v>#DIV/0!</v>
      </c>
      <c r="H414" s="353" t="e">
        <f t="shared" si="19"/>
        <v>#DIV/0!</v>
      </c>
      <c r="I414" s="353" t="e">
        <f t="shared" si="20"/>
        <v>#DIV/0!</v>
      </c>
    </row>
    <row r="415" spans="1:9" ht="14.25">
      <c r="A415" s="303" t="s">
        <v>767</v>
      </c>
      <c r="B415" s="303" t="s">
        <v>768</v>
      </c>
      <c r="C415" s="354"/>
      <c r="D415" s="354"/>
      <c r="E415" s="354"/>
      <c r="F415" s="354"/>
      <c r="G415" s="353" t="e">
        <f t="shared" si="18"/>
        <v>#DIV/0!</v>
      </c>
      <c r="H415" s="353" t="e">
        <f t="shared" si="19"/>
        <v>#DIV/0!</v>
      </c>
      <c r="I415" s="353" t="e">
        <f t="shared" si="20"/>
        <v>#DIV/0!</v>
      </c>
    </row>
    <row r="416" spans="1:9" ht="14.25">
      <c r="A416" s="303" t="s">
        <v>769</v>
      </c>
      <c r="B416" s="303" t="s">
        <v>770</v>
      </c>
      <c r="C416" s="354"/>
      <c r="D416" s="354"/>
      <c r="E416" s="354"/>
      <c r="F416" s="354"/>
      <c r="G416" s="353" t="e">
        <f t="shared" si="18"/>
        <v>#DIV/0!</v>
      </c>
      <c r="H416" s="353" t="e">
        <f t="shared" si="19"/>
        <v>#DIV/0!</v>
      </c>
      <c r="I416" s="353" t="e">
        <f t="shared" si="20"/>
        <v>#DIV/0!</v>
      </c>
    </row>
    <row r="417" spans="1:9" ht="14.25">
      <c r="A417" s="303" t="s">
        <v>771</v>
      </c>
      <c r="B417" s="352" t="s">
        <v>772</v>
      </c>
      <c r="C417" s="353">
        <f>SUM(C418:C420)</f>
        <v>16</v>
      </c>
      <c r="D417" s="353">
        <f>SUM(D418:D420)</f>
        <v>0</v>
      </c>
      <c r="E417" s="353">
        <f>SUM(E418:E420)</f>
        <v>16</v>
      </c>
      <c r="F417" s="353">
        <f>SUM(F418:F420)</f>
        <v>16</v>
      </c>
      <c r="G417" s="353" t="e">
        <f t="shared" si="18"/>
        <v>#DIV/0!</v>
      </c>
      <c r="H417" s="353">
        <f t="shared" si="19"/>
        <v>100</v>
      </c>
      <c r="I417" s="353">
        <f t="shared" si="20"/>
        <v>100</v>
      </c>
    </row>
    <row r="418" spans="1:9" ht="14.25">
      <c r="A418" s="303" t="s">
        <v>773</v>
      </c>
      <c r="B418" s="303" t="s">
        <v>774</v>
      </c>
      <c r="C418" s="354">
        <v>16</v>
      </c>
      <c r="D418" s="354"/>
      <c r="E418" s="354">
        <v>16</v>
      </c>
      <c r="F418" s="354">
        <v>16</v>
      </c>
      <c r="G418" s="353" t="e">
        <f t="shared" si="18"/>
        <v>#DIV/0!</v>
      </c>
      <c r="H418" s="353">
        <f t="shared" si="19"/>
        <v>100</v>
      </c>
      <c r="I418" s="353">
        <f t="shared" si="20"/>
        <v>100</v>
      </c>
    </row>
    <row r="419" spans="1:9" ht="14.25">
      <c r="A419" s="303" t="s">
        <v>775</v>
      </c>
      <c r="B419" s="303" t="s">
        <v>776</v>
      </c>
      <c r="C419" s="354"/>
      <c r="D419" s="354"/>
      <c r="E419" s="354"/>
      <c r="F419" s="354"/>
      <c r="G419" s="353" t="e">
        <f t="shared" si="18"/>
        <v>#DIV/0!</v>
      </c>
      <c r="H419" s="353" t="e">
        <f t="shared" si="19"/>
        <v>#DIV/0!</v>
      </c>
      <c r="I419" s="353" t="e">
        <f t="shared" si="20"/>
        <v>#DIV/0!</v>
      </c>
    </row>
    <row r="420" spans="1:9" ht="14.25">
      <c r="A420" s="303" t="s">
        <v>777</v>
      </c>
      <c r="B420" s="303" t="s">
        <v>778</v>
      </c>
      <c r="C420" s="354"/>
      <c r="D420" s="354"/>
      <c r="E420" s="354"/>
      <c r="F420" s="354"/>
      <c r="G420" s="353" t="e">
        <f t="shared" si="18"/>
        <v>#DIV/0!</v>
      </c>
      <c r="H420" s="353" t="e">
        <f t="shared" si="19"/>
        <v>#DIV/0!</v>
      </c>
      <c r="I420" s="353" t="e">
        <f t="shared" si="20"/>
        <v>#DIV/0!</v>
      </c>
    </row>
    <row r="421" spans="1:9" ht="14.25">
      <c r="A421" s="303" t="s">
        <v>779</v>
      </c>
      <c r="B421" s="352" t="s">
        <v>780</v>
      </c>
      <c r="C421" s="353">
        <f>SUM(C422:C426)</f>
        <v>264</v>
      </c>
      <c r="D421" s="353">
        <f>SUM(D422:D426)</f>
        <v>243</v>
      </c>
      <c r="E421" s="353">
        <f>SUM(E422:E426)</f>
        <v>363</v>
      </c>
      <c r="F421" s="353">
        <f>SUM(F422:F426)</f>
        <v>363</v>
      </c>
      <c r="G421" s="353">
        <f t="shared" si="18"/>
        <v>149.3827160493827</v>
      </c>
      <c r="H421" s="353">
        <f t="shared" si="19"/>
        <v>137.5</v>
      </c>
      <c r="I421" s="353">
        <f t="shared" si="20"/>
        <v>100</v>
      </c>
    </row>
    <row r="422" spans="1:9" ht="14.25">
      <c r="A422" s="303" t="s">
        <v>781</v>
      </c>
      <c r="B422" s="303" t="s">
        <v>782</v>
      </c>
      <c r="C422" s="354">
        <v>145</v>
      </c>
      <c r="D422" s="354">
        <v>138</v>
      </c>
      <c r="E422" s="354">
        <v>150</v>
      </c>
      <c r="F422" s="354">
        <v>150</v>
      </c>
      <c r="G422" s="353">
        <f t="shared" si="18"/>
        <v>108.69565217391303</v>
      </c>
      <c r="H422" s="353">
        <f t="shared" si="19"/>
        <v>103.44827586206897</v>
      </c>
      <c r="I422" s="353">
        <f t="shared" si="20"/>
        <v>100</v>
      </c>
    </row>
    <row r="423" spans="1:9" ht="14.25">
      <c r="A423" s="303" t="s">
        <v>783</v>
      </c>
      <c r="B423" s="303" t="s">
        <v>784</v>
      </c>
      <c r="C423" s="354">
        <v>116</v>
      </c>
      <c r="D423" s="354">
        <v>90</v>
      </c>
      <c r="E423" s="354">
        <v>194</v>
      </c>
      <c r="F423" s="354">
        <v>194</v>
      </c>
      <c r="G423" s="353">
        <f t="shared" si="18"/>
        <v>215.55555555555554</v>
      </c>
      <c r="H423" s="353">
        <f t="shared" si="19"/>
        <v>167.24137931034483</v>
      </c>
      <c r="I423" s="353">
        <f t="shared" si="20"/>
        <v>100</v>
      </c>
    </row>
    <row r="424" spans="1:9" ht="14.25">
      <c r="A424" s="303" t="s">
        <v>785</v>
      </c>
      <c r="B424" s="303" t="s">
        <v>786</v>
      </c>
      <c r="C424" s="354">
        <v>3</v>
      </c>
      <c r="D424" s="354">
        <v>15</v>
      </c>
      <c r="E424" s="354">
        <v>19</v>
      </c>
      <c r="F424" s="354">
        <v>19</v>
      </c>
      <c r="G424" s="353">
        <f t="shared" si="18"/>
        <v>126.66666666666666</v>
      </c>
      <c r="H424" s="353">
        <f t="shared" si="19"/>
        <v>633.3333333333333</v>
      </c>
      <c r="I424" s="353">
        <f t="shared" si="20"/>
        <v>100</v>
      </c>
    </row>
    <row r="425" spans="1:9" ht="14.25">
      <c r="A425" s="303" t="s">
        <v>787</v>
      </c>
      <c r="B425" s="303" t="s">
        <v>788</v>
      </c>
      <c r="C425" s="354"/>
      <c r="D425" s="354"/>
      <c r="E425" s="354"/>
      <c r="F425" s="354"/>
      <c r="G425" s="353" t="e">
        <f t="shared" si="18"/>
        <v>#DIV/0!</v>
      </c>
      <c r="H425" s="353" t="e">
        <f t="shared" si="19"/>
        <v>#DIV/0!</v>
      </c>
      <c r="I425" s="353" t="e">
        <f t="shared" si="20"/>
        <v>#DIV/0!</v>
      </c>
    </row>
    <row r="426" spans="1:9" ht="14.25">
      <c r="A426" s="303" t="s">
        <v>789</v>
      </c>
      <c r="B426" s="303" t="s">
        <v>790</v>
      </c>
      <c r="C426" s="354"/>
      <c r="D426" s="354"/>
      <c r="E426" s="354"/>
      <c r="F426" s="354"/>
      <c r="G426" s="353" t="e">
        <f t="shared" si="18"/>
        <v>#DIV/0!</v>
      </c>
      <c r="H426" s="353" t="e">
        <f t="shared" si="19"/>
        <v>#DIV/0!</v>
      </c>
      <c r="I426" s="353" t="e">
        <f t="shared" si="20"/>
        <v>#DIV/0!</v>
      </c>
    </row>
    <row r="427" spans="1:9" ht="14.25">
      <c r="A427" s="303" t="s">
        <v>791</v>
      </c>
      <c r="B427" s="352" t="s">
        <v>792</v>
      </c>
      <c r="C427" s="353">
        <f>SUM(C428:C433)</f>
        <v>864</v>
      </c>
      <c r="D427" s="353">
        <f>SUM(D428:D433)</f>
        <v>440</v>
      </c>
      <c r="E427" s="353">
        <f>SUM(E428:E433)</f>
        <v>1190</v>
      </c>
      <c r="F427" s="353">
        <f>SUM(F428:F433)</f>
        <v>1190</v>
      </c>
      <c r="G427" s="353">
        <f t="shared" si="18"/>
        <v>270.45454545454544</v>
      </c>
      <c r="H427" s="353">
        <f t="shared" si="19"/>
        <v>137.7314814814815</v>
      </c>
      <c r="I427" s="353">
        <f t="shared" si="20"/>
        <v>100</v>
      </c>
    </row>
    <row r="428" spans="1:9" ht="14.25">
      <c r="A428" s="303" t="s">
        <v>793</v>
      </c>
      <c r="B428" s="303" t="s">
        <v>794</v>
      </c>
      <c r="C428" s="354"/>
      <c r="D428" s="354"/>
      <c r="E428" s="354">
        <v>177</v>
      </c>
      <c r="F428" s="354">
        <v>177</v>
      </c>
      <c r="G428" s="353" t="e">
        <f t="shared" si="18"/>
        <v>#DIV/0!</v>
      </c>
      <c r="H428" s="353" t="e">
        <f t="shared" si="19"/>
        <v>#DIV/0!</v>
      </c>
      <c r="I428" s="353">
        <f t="shared" si="20"/>
        <v>100</v>
      </c>
    </row>
    <row r="429" spans="1:9" ht="14.25">
      <c r="A429" s="303" t="s">
        <v>795</v>
      </c>
      <c r="B429" s="303" t="s">
        <v>796</v>
      </c>
      <c r="C429" s="354"/>
      <c r="D429" s="354"/>
      <c r="E429" s="354">
        <v>80</v>
      </c>
      <c r="F429" s="354">
        <v>80</v>
      </c>
      <c r="G429" s="353" t="e">
        <f t="shared" si="18"/>
        <v>#DIV/0!</v>
      </c>
      <c r="H429" s="353" t="e">
        <f t="shared" si="19"/>
        <v>#DIV/0!</v>
      </c>
      <c r="I429" s="353">
        <f t="shared" si="20"/>
        <v>100</v>
      </c>
    </row>
    <row r="430" spans="1:9" ht="14.25">
      <c r="A430" s="303" t="s">
        <v>797</v>
      </c>
      <c r="B430" s="303" t="s">
        <v>798</v>
      </c>
      <c r="C430" s="354"/>
      <c r="D430" s="354"/>
      <c r="E430" s="354"/>
      <c r="F430" s="354"/>
      <c r="G430" s="353" t="e">
        <f t="shared" si="18"/>
        <v>#DIV/0!</v>
      </c>
      <c r="H430" s="353" t="e">
        <f t="shared" si="19"/>
        <v>#DIV/0!</v>
      </c>
      <c r="I430" s="353" t="e">
        <f t="shared" si="20"/>
        <v>#DIV/0!</v>
      </c>
    </row>
    <row r="431" spans="1:9" ht="14.25">
      <c r="A431" s="303" t="s">
        <v>799</v>
      </c>
      <c r="B431" s="303" t="s">
        <v>800</v>
      </c>
      <c r="C431" s="354"/>
      <c r="D431" s="354"/>
      <c r="E431" s="354"/>
      <c r="F431" s="354"/>
      <c r="G431" s="353" t="e">
        <f t="shared" si="18"/>
        <v>#DIV/0!</v>
      </c>
      <c r="H431" s="353" t="e">
        <f t="shared" si="19"/>
        <v>#DIV/0!</v>
      </c>
      <c r="I431" s="353" t="e">
        <f t="shared" si="20"/>
        <v>#DIV/0!</v>
      </c>
    </row>
    <row r="432" spans="1:9" ht="14.25">
      <c r="A432" s="303" t="s">
        <v>801</v>
      </c>
      <c r="B432" s="303" t="s">
        <v>802</v>
      </c>
      <c r="C432" s="354"/>
      <c r="D432" s="354"/>
      <c r="E432" s="354"/>
      <c r="F432" s="354"/>
      <c r="G432" s="353" t="e">
        <f t="shared" si="18"/>
        <v>#DIV/0!</v>
      </c>
      <c r="H432" s="353" t="e">
        <f t="shared" si="19"/>
        <v>#DIV/0!</v>
      </c>
      <c r="I432" s="353" t="e">
        <f t="shared" si="20"/>
        <v>#DIV/0!</v>
      </c>
    </row>
    <row r="433" spans="1:9" ht="14.25">
      <c r="A433" s="303" t="s">
        <v>803</v>
      </c>
      <c r="B433" s="303" t="s">
        <v>804</v>
      </c>
      <c r="C433" s="354">
        <v>864</v>
      </c>
      <c r="D433" s="354">
        <v>440</v>
      </c>
      <c r="E433" s="354">
        <v>933</v>
      </c>
      <c r="F433" s="354">
        <v>933</v>
      </c>
      <c r="G433" s="353">
        <f t="shared" si="18"/>
        <v>212.04545454545456</v>
      </c>
      <c r="H433" s="353">
        <f t="shared" si="19"/>
        <v>107.98611111111111</v>
      </c>
      <c r="I433" s="353">
        <f t="shared" si="20"/>
        <v>100</v>
      </c>
    </row>
    <row r="434" spans="1:9" ht="14.25">
      <c r="A434" s="303" t="s">
        <v>805</v>
      </c>
      <c r="B434" s="352" t="s">
        <v>806</v>
      </c>
      <c r="C434" s="353">
        <f>SUM(C435:C435)</f>
        <v>76</v>
      </c>
      <c r="D434" s="353">
        <f>SUM(D435:D435)</f>
        <v>236</v>
      </c>
      <c r="E434" s="353">
        <f>SUM(E435:E435)</f>
        <v>224</v>
      </c>
      <c r="F434" s="353">
        <f>SUM(F435:F435)</f>
        <v>224</v>
      </c>
      <c r="G434" s="353">
        <f t="shared" si="18"/>
        <v>94.91525423728814</v>
      </c>
      <c r="H434" s="353">
        <f t="shared" si="19"/>
        <v>294.7368421052631</v>
      </c>
      <c r="I434" s="353">
        <f t="shared" si="20"/>
        <v>100</v>
      </c>
    </row>
    <row r="435" spans="1:9" ht="14.25">
      <c r="A435" s="303" t="s">
        <v>807</v>
      </c>
      <c r="B435" s="303" t="s">
        <v>808</v>
      </c>
      <c r="C435" s="354">
        <v>76</v>
      </c>
      <c r="D435" s="354">
        <v>236</v>
      </c>
      <c r="E435" s="354">
        <v>224</v>
      </c>
      <c r="F435" s="354">
        <v>224</v>
      </c>
      <c r="G435" s="353">
        <f t="shared" si="18"/>
        <v>94.91525423728814</v>
      </c>
      <c r="H435" s="353">
        <f t="shared" si="19"/>
        <v>294.7368421052631</v>
      </c>
      <c r="I435" s="353">
        <f t="shared" si="20"/>
        <v>100</v>
      </c>
    </row>
    <row r="436" spans="1:9" ht="14.25">
      <c r="A436" s="303" t="s">
        <v>809</v>
      </c>
      <c r="B436" s="352" t="s">
        <v>810</v>
      </c>
      <c r="C436" s="353">
        <f>SUM(C437,C442,C451,C457,C462,C467,C472,C479,C483,C487)</f>
        <v>251</v>
      </c>
      <c r="D436" s="353">
        <f>SUM(D437,D442,D451,D457,D462,D467,D472,D479,D483,D487)</f>
        <v>77</v>
      </c>
      <c r="E436" s="353">
        <f>SUM(E437,E442,E451,E457,E462,E467,E472,E479,E483,E487)</f>
        <v>240</v>
      </c>
      <c r="F436" s="353">
        <f>SUM(F437,F442,F451,F457,F462,F467,F472,F479,F483,F487)</f>
        <v>240</v>
      </c>
      <c r="G436" s="353">
        <f t="shared" si="18"/>
        <v>311.6883116883117</v>
      </c>
      <c r="H436" s="353">
        <f t="shared" si="19"/>
        <v>95.61752988047809</v>
      </c>
      <c r="I436" s="353">
        <f t="shared" si="20"/>
        <v>100</v>
      </c>
    </row>
    <row r="437" spans="1:9" ht="14.25">
      <c r="A437" s="303" t="s">
        <v>811</v>
      </c>
      <c r="B437" s="352" t="s">
        <v>812</v>
      </c>
      <c r="C437" s="353">
        <f>SUM(C438:C441)</f>
        <v>63</v>
      </c>
      <c r="D437" s="353">
        <f>SUM(D438:D441)</f>
        <v>53</v>
      </c>
      <c r="E437" s="353">
        <f>SUM(E438:E441)</f>
        <v>70</v>
      </c>
      <c r="F437" s="353">
        <f>SUM(F438:F441)</f>
        <v>70</v>
      </c>
      <c r="G437" s="353">
        <f t="shared" si="18"/>
        <v>132.0754716981132</v>
      </c>
      <c r="H437" s="353">
        <f t="shared" si="19"/>
        <v>111.11111111111111</v>
      </c>
      <c r="I437" s="353">
        <f t="shared" si="20"/>
        <v>100</v>
      </c>
    </row>
    <row r="438" spans="1:9" ht="14.25">
      <c r="A438" s="303" t="s">
        <v>813</v>
      </c>
      <c r="B438" s="303" t="s">
        <v>108</v>
      </c>
      <c r="C438" s="354">
        <v>63</v>
      </c>
      <c r="D438" s="354">
        <v>53</v>
      </c>
      <c r="E438" s="354">
        <v>70</v>
      </c>
      <c r="F438" s="354">
        <v>70</v>
      </c>
      <c r="G438" s="353">
        <f t="shared" si="18"/>
        <v>132.0754716981132</v>
      </c>
      <c r="H438" s="353">
        <f t="shared" si="19"/>
        <v>111.11111111111111</v>
      </c>
      <c r="I438" s="353">
        <f t="shared" si="20"/>
        <v>100</v>
      </c>
    </row>
    <row r="439" spans="1:9" ht="14.25">
      <c r="A439" s="303" t="s">
        <v>814</v>
      </c>
      <c r="B439" s="303" t="s">
        <v>110</v>
      </c>
      <c r="C439" s="354"/>
      <c r="D439" s="354"/>
      <c r="E439" s="354"/>
      <c r="F439" s="354"/>
      <c r="G439" s="353" t="e">
        <f t="shared" si="18"/>
        <v>#DIV/0!</v>
      </c>
      <c r="H439" s="353" t="e">
        <f t="shared" si="19"/>
        <v>#DIV/0!</v>
      </c>
      <c r="I439" s="353" t="e">
        <f t="shared" si="20"/>
        <v>#DIV/0!</v>
      </c>
    </row>
    <row r="440" spans="1:9" ht="14.25">
      <c r="A440" s="303" t="s">
        <v>815</v>
      </c>
      <c r="B440" s="303" t="s">
        <v>112</v>
      </c>
      <c r="C440" s="354"/>
      <c r="D440" s="354"/>
      <c r="E440" s="354"/>
      <c r="F440" s="354"/>
      <c r="G440" s="353" t="e">
        <f t="shared" si="18"/>
        <v>#DIV/0!</v>
      </c>
      <c r="H440" s="353" t="e">
        <f t="shared" si="19"/>
        <v>#DIV/0!</v>
      </c>
      <c r="I440" s="353" t="e">
        <f t="shared" si="20"/>
        <v>#DIV/0!</v>
      </c>
    </row>
    <row r="441" spans="1:9" ht="14.25">
      <c r="A441" s="303" t="s">
        <v>816</v>
      </c>
      <c r="B441" s="303" t="s">
        <v>817</v>
      </c>
      <c r="C441" s="354"/>
      <c r="D441" s="354"/>
      <c r="E441" s="354"/>
      <c r="F441" s="354"/>
      <c r="G441" s="353" t="e">
        <f t="shared" si="18"/>
        <v>#DIV/0!</v>
      </c>
      <c r="H441" s="353" t="e">
        <f t="shared" si="19"/>
        <v>#DIV/0!</v>
      </c>
      <c r="I441" s="353" t="e">
        <f t="shared" si="20"/>
        <v>#DIV/0!</v>
      </c>
    </row>
    <row r="442" spans="1:9" ht="14.25">
      <c r="A442" s="303" t="s">
        <v>818</v>
      </c>
      <c r="B442" s="352" t="s">
        <v>819</v>
      </c>
      <c r="C442" s="353">
        <f>SUM(C443:C450)</f>
        <v>0</v>
      </c>
      <c r="D442" s="353">
        <f>SUM(D443:D450)</f>
        <v>0</v>
      </c>
      <c r="E442" s="353">
        <f>SUM(E443:E450)</f>
        <v>0</v>
      </c>
      <c r="F442" s="353">
        <f>SUM(F443:F450)</f>
        <v>0</v>
      </c>
      <c r="G442" s="353" t="e">
        <f t="shared" si="18"/>
        <v>#DIV/0!</v>
      </c>
      <c r="H442" s="353" t="e">
        <f t="shared" si="19"/>
        <v>#DIV/0!</v>
      </c>
      <c r="I442" s="353" t="e">
        <f t="shared" si="20"/>
        <v>#DIV/0!</v>
      </c>
    </row>
    <row r="443" spans="1:9" ht="14.25">
      <c r="A443" s="303" t="s">
        <v>820</v>
      </c>
      <c r="B443" s="303" t="s">
        <v>821</v>
      </c>
      <c r="C443" s="354"/>
      <c r="D443" s="354"/>
      <c r="E443" s="354"/>
      <c r="F443" s="354"/>
      <c r="G443" s="353" t="e">
        <f t="shared" si="18"/>
        <v>#DIV/0!</v>
      </c>
      <c r="H443" s="353" t="e">
        <f t="shared" si="19"/>
        <v>#DIV/0!</v>
      </c>
      <c r="I443" s="353" t="e">
        <f t="shared" si="20"/>
        <v>#DIV/0!</v>
      </c>
    </row>
    <row r="444" spans="1:9" ht="14.25">
      <c r="A444" s="303" t="s">
        <v>822</v>
      </c>
      <c r="B444" s="303" t="s">
        <v>823</v>
      </c>
      <c r="C444" s="354"/>
      <c r="D444" s="354"/>
      <c r="E444" s="354"/>
      <c r="F444" s="354"/>
      <c r="G444" s="353" t="e">
        <f t="shared" si="18"/>
        <v>#DIV/0!</v>
      </c>
      <c r="H444" s="353" t="e">
        <f t="shared" si="19"/>
        <v>#DIV/0!</v>
      </c>
      <c r="I444" s="353" t="e">
        <f t="shared" si="20"/>
        <v>#DIV/0!</v>
      </c>
    </row>
    <row r="445" spans="1:9" ht="14.25">
      <c r="A445" s="303" t="s">
        <v>824</v>
      </c>
      <c r="B445" s="303" t="s">
        <v>825</v>
      </c>
      <c r="C445" s="354"/>
      <c r="D445" s="354"/>
      <c r="E445" s="354"/>
      <c r="F445" s="354"/>
      <c r="G445" s="353" t="e">
        <f t="shared" si="18"/>
        <v>#DIV/0!</v>
      </c>
      <c r="H445" s="353" t="e">
        <f t="shared" si="19"/>
        <v>#DIV/0!</v>
      </c>
      <c r="I445" s="353" t="e">
        <f t="shared" si="20"/>
        <v>#DIV/0!</v>
      </c>
    </row>
    <row r="446" spans="1:9" ht="14.25">
      <c r="A446" s="303" t="s">
        <v>826</v>
      </c>
      <c r="B446" s="303" t="s">
        <v>827</v>
      </c>
      <c r="C446" s="354"/>
      <c r="D446" s="354"/>
      <c r="E446" s="354"/>
      <c r="F446" s="354"/>
      <c r="G446" s="353" t="e">
        <f t="shared" si="18"/>
        <v>#DIV/0!</v>
      </c>
      <c r="H446" s="353" t="e">
        <f t="shared" si="19"/>
        <v>#DIV/0!</v>
      </c>
      <c r="I446" s="353" t="e">
        <f t="shared" si="20"/>
        <v>#DIV/0!</v>
      </c>
    </row>
    <row r="447" spans="1:9" ht="14.25">
      <c r="A447" s="303" t="s">
        <v>828</v>
      </c>
      <c r="B447" s="303" t="s">
        <v>829</v>
      </c>
      <c r="C447" s="354"/>
      <c r="D447" s="354"/>
      <c r="E447" s="354"/>
      <c r="F447" s="354"/>
      <c r="G447" s="353" t="e">
        <f t="shared" si="18"/>
        <v>#DIV/0!</v>
      </c>
      <c r="H447" s="353" t="e">
        <f t="shared" si="19"/>
        <v>#DIV/0!</v>
      </c>
      <c r="I447" s="353" t="e">
        <f t="shared" si="20"/>
        <v>#DIV/0!</v>
      </c>
    </row>
    <row r="448" spans="1:9" ht="14.25">
      <c r="A448" s="303" t="s">
        <v>830</v>
      </c>
      <c r="B448" s="303" t="s">
        <v>831</v>
      </c>
      <c r="C448" s="354"/>
      <c r="D448" s="354"/>
      <c r="E448" s="354"/>
      <c r="F448" s="354"/>
      <c r="G448" s="353" t="e">
        <f t="shared" si="18"/>
        <v>#DIV/0!</v>
      </c>
      <c r="H448" s="353" t="e">
        <f t="shared" si="19"/>
        <v>#DIV/0!</v>
      </c>
      <c r="I448" s="353" t="e">
        <f t="shared" si="20"/>
        <v>#DIV/0!</v>
      </c>
    </row>
    <row r="449" spans="1:9" ht="14.25">
      <c r="A449" s="303" t="s">
        <v>832</v>
      </c>
      <c r="B449" s="303" t="s">
        <v>833</v>
      </c>
      <c r="C449" s="354"/>
      <c r="D449" s="354"/>
      <c r="E449" s="354"/>
      <c r="F449" s="354"/>
      <c r="G449" s="353" t="e">
        <f t="shared" si="18"/>
        <v>#DIV/0!</v>
      </c>
      <c r="H449" s="353" t="e">
        <f t="shared" si="19"/>
        <v>#DIV/0!</v>
      </c>
      <c r="I449" s="353" t="e">
        <f t="shared" si="20"/>
        <v>#DIV/0!</v>
      </c>
    </row>
    <row r="450" spans="1:9" ht="14.25">
      <c r="A450" s="303" t="s">
        <v>834</v>
      </c>
      <c r="B450" s="303" t="s">
        <v>835</v>
      </c>
      <c r="C450" s="354"/>
      <c r="D450" s="354"/>
      <c r="E450" s="354"/>
      <c r="F450" s="354"/>
      <c r="G450" s="353" t="e">
        <f t="shared" si="18"/>
        <v>#DIV/0!</v>
      </c>
      <c r="H450" s="353" t="e">
        <f t="shared" si="19"/>
        <v>#DIV/0!</v>
      </c>
      <c r="I450" s="353" t="e">
        <f t="shared" si="20"/>
        <v>#DIV/0!</v>
      </c>
    </row>
    <row r="451" spans="1:9" ht="14.25">
      <c r="A451" s="303" t="s">
        <v>836</v>
      </c>
      <c r="B451" s="352" t="s">
        <v>837</v>
      </c>
      <c r="C451" s="353">
        <f>SUM(C452:C456)</f>
        <v>0</v>
      </c>
      <c r="D451" s="353">
        <f>SUM(D452:D456)</f>
        <v>0</v>
      </c>
      <c r="E451" s="353">
        <f>SUM(E452:E456)</f>
        <v>0</v>
      </c>
      <c r="F451" s="353">
        <f>SUM(F452:F456)</f>
        <v>0</v>
      </c>
      <c r="G451" s="353" t="e">
        <f t="shared" si="18"/>
        <v>#DIV/0!</v>
      </c>
      <c r="H451" s="353" t="e">
        <f t="shared" si="19"/>
        <v>#DIV/0!</v>
      </c>
      <c r="I451" s="353" t="e">
        <f t="shared" si="20"/>
        <v>#DIV/0!</v>
      </c>
    </row>
    <row r="452" spans="1:9" ht="14.25">
      <c r="A452" s="303" t="s">
        <v>838</v>
      </c>
      <c r="B452" s="303" t="s">
        <v>821</v>
      </c>
      <c r="C452" s="354"/>
      <c r="D452" s="354"/>
      <c r="E452" s="354"/>
      <c r="F452" s="354"/>
      <c r="G452" s="353" t="e">
        <f t="shared" si="18"/>
        <v>#DIV/0!</v>
      </c>
      <c r="H452" s="353" t="e">
        <f t="shared" si="19"/>
        <v>#DIV/0!</v>
      </c>
      <c r="I452" s="353" t="e">
        <f t="shared" si="20"/>
        <v>#DIV/0!</v>
      </c>
    </row>
    <row r="453" spans="1:9" ht="14.25">
      <c r="A453" s="303" t="s">
        <v>839</v>
      </c>
      <c r="B453" s="303" t="s">
        <v>840</v>
      </c>
      <c r="C453" s="354"/>
      <c r="D453" s="354"/>
      <c r="E453" s="354"/>
      <c r="F453" s="354"/>
      <c r="G453" s="353" t="e">
        <f t="shared" si="18"/>
        <v>#DIV/0!</v>
      </c>
      <c r="H453" s="353" t="e">
        <f t="shared" si="19"/>
        <v>#DIV/0!</v>
      </c>
      <c r="I453" s="353" t="e">
        <f t="shared" si="20"/>
        <v>#DIV/0!</v>
      </c>
    </row>
    <row r="454" spans="1:9" ht="14.25">
      <c r="A454" s="303" t="s">
        <v>841</v>
      </c>
      <c r="B454" s="303" t="s">
        <v>842</v>
      </c>
      <c r="C454" s="354"/>
      <c r="D454" s="354"/>
      <c r="E454" s="354"/>
      <c r="F454" s="354"/>
      <c r="G454" s="353" t="e">
        <f aca="true" t="shared" si="21" ref="G454:G517">F454/D454*100</f>
        <v>#DIV/0!</v>
      </c>
      <c r="H454" s="353" t="e">
        <f aca="true" t="shared" si="22" ref="H454:H517">F454/C454*100</f>
        <v>#DIV/0!</v>
      </c>
      <c r="I454" s="353" t="e">
        <f aca="true" t="shared" si="23" ref="I454:I517">F454/E454*100</f>
        <v>#DIV/0!</v>
      </c>
    </row>
    <row r="455" spans="1:9" ht="14.25">
      <c r="A455" s="303" t="s">
        <v>843</v>
      </c>
      <c r="B455" s="303" t="s">
        <v>844</v>
      </c>
      <c r="C455" s="354"/>
      <c r="D455" s="354"/>
      <c r="E455" s="354"/>
      <c r="F455" s="354"/>
      <c r="G455" s="353" t="e">
        <f t="shared" si="21"/>
        <v>#DIV/0!</v>
      </c>
      <c r="H455" s="353" t="e">
        <f t="shared" si="22"/>
        <v>#DIV/0!</v>
      </c>
      <c r="I455" s="353" t="e">
        <f t="shared" si="23"/>
        <v>#DIV/0!</v>
      </c>
    </row>
    <row r="456" spans="1:9" ht="14.25">
      <c r="A456" s="303" t="s">
        <v>845</v>
      </c>
      <c r="B456" s="303" t="s">
        <v>846</v>
      </c>
      <c r="C456" s="354"/>
      <c r="D456" s="354"/>
      <c r="E456" s="354"/>
      <c r="F456" s="354"/>
      <c r="G456" s="353" t="e">
        <f t="shared" si="21"/>
        <v>#DIV/0!</v>
      </c>
      <c r="H456" s="353" t="e">
        <f t="shared" si="22"/>
        <v>#DIV/0!</v>
      </c>
      <c r="I456" s="353" t="e">
        <f t="shared" si="23"/>
        <v>#DIV/0!</v>
      </c>
    </row>
    <row r="457" spans="1:9" ht="14.25">
      <c r="A457" s="303" t="s">
        <v>847</v>
      </c>
      <c r="B457" s="352" t="s">
        <v>848</v>
      </c>
      <c r="C457" s="353">
        <f>SUM(C458:C461)</f>
        <v>16</v>
      </c>
      <c r="D457" s="353">
        <f>SUM(D458:D461)</f>
        <v>16</v>
      </c>
      <c r="E457" s="353">
        <f>SUM(E458:E461)</f>
        <v>156</v>
      </c>
      <c r="F457" s="353">
        <f>SUM(F458:F461)</f>
        <v>156</v>
      </c>
      <c r="G457" s="353">
        <f t="shared" si="21"/>
        <v>975</v>
      </c>
      <c r="H457" s="353">
        <f t="shared" si="22"/>
        <v>975</v>
      </c>
      <c r="I457" s="353">
        <f t="shared" si="23"/>
        <v>100</v>
      </c>
    </row>
    <row r="458" spans="1:9" ht="14.25">
      <c r="A458" s="303" t="s">
        <v>849</v>
      </c>
      <c r="B458" s="303" t="s">
        <v>821</v>
      </c>
      <c r="C458" s="354"/>
      <c r="D458" s="354"/>
      <c r="E458" s="354"/>
      <c r="F458" s="354"/>
      <c r="G458" s="353" t="e">
        <f t="shared" si="21"/>
        <v>#DIV/0!</v>
      </c>
      <c r="H458" s="353" t="e">
        <f t="shared" si="22"/>
        <v>#DIV/0!</v>
      </c>
      <c r="I458" s="353" t="e">
        <f t="shared" si="23"/>
        <v>#DIV/0!</v>
      </c>
    </row>
    <row r="459" spans="1:9" ht="14.25">
      <c r="A459" s="303" t="s">
        <v>850</v>
      </c>
      <c r="B459" s="303" t="s">
        <v>851</v>
      </c>
      <c r="C459" s="354">
        <v>4</v>
      </c>
      <c r="D459" s="354">
        <v>4</v>
      </c>
      <c r="E459" s="354">
        <v>144</v>
      </c>
      <c r="F459" s="354">
        <v>144</v>
      </c>
      <c r="G459" s="353">
        <f t="shared" si="21"/>
        <v>3600</v>
      </c>
      <c r="H459" s="353">
        <f t="shared" si="22"/>
        <v>3600</v>
      </c>
      <c r="I459" s="353">
        <f t="shared" si="23"/>
        <v>100</v>
      </c>
    </row>
    <row r="460" spans="1:9" ht="14.25">
      <c r="A460" s="303" t="s">
        <v>852</v>
      </c>
      <c r="B460" s="303" t="s">
        <v>853</v>
      </c>
      <c r="C460" s="207"/>
      <c r="D460" s="354"/>
      <c r="E460" s="354"/>
      <c r="F460" s="354"/>
      <c r="G460" s="353" t="e">
        <f t="shared" si="21"/>
        <v>#DIV/0!</v>
      </c>
      <c r="H460" s="353" t="e">
        <f t="shared" si="22"/>
        <v>#DIV/0!</v>
      </c>
      <c r="I460" s="353" t="e">
        <f t="shared" si="23"/>
        <v>#DIV/0!</v>
      </c>
    </row>
    <row r="461" spans="1:9" ht="14.25">
      <c r="A461" s="303" t="s">
        <v>854</v>
      </c>
      <c r="B461" s="303" t="s">
        <v>855</v>
      </c>
      <c r="C461" s="354">
        <v>12</v>
      </c>
      <c r="D461" s="354">
        <v>12</v>
      </c>
      <c r="E461" s="354">
        <v>12</v>
      </c>
      <c r="F461" s="354">
        <v>12</v>
      </c>
      <c r="G461" s="353">
        <f t="shared" si="21"/>
        <v>100</v>
      </c>
      <c r="H461" s="353">
        <f t="shared" si="22"/>
        <v>100</v>
      </c>
      <c r="I461" s="353">
        <f t="shared" si="23"/>
        <v>100</v>
      </c>
    </row>
    <row r="462" spans="1:9" ht="14.25">
      <c r="A462" s="303" t="s">
        <v>856</v>
      </c>
      <c r="B462" s="352" t="s">
        <v>857</v>
      </c>
      <c r="C462" s="353">
        <f>SUM(C463:C466)</f>
        <v>0</v>
      </c>
      <c r="D462" s="353">
        <f>SUM(D463:D466)</f>
        <v>0</v>
      </c>
      <c r="E462" s="353">
        <f>SUM(E463:E466)</f>
        <v>8</v>
      </c>
      <c r="F462" s="353">
        <f>SUM(F463:F466)</f>
        <v>8</v>
      </c>
      <c r="G462" s="353" t="e">
        <f t="shared" si="21"/>
        <v>#DIV/0!</v>
      </c>
      <c r="H462" s="353" t="e">
        <f t="shared" si="22"/>
        <v>#DIV/0!</v>
      </c>
      <c r="I462" s="353">
        <f t="shared" si="23"/>
        <v>100</v>
      </c>
    </row>
    <row r="463" spans="1:9" ht="14.25">
      <c r="A463" s="303" t="s">
        <v>858</v>
      </c>
      <c r="B463" s="303" t="s">
        <v>821</v>
      </c>
      <c r="C463" s="354"/>
      <c r="D463" s="354"/>
      <c r="E463" s="354"/>
      <c r="F463" s="354"/>
      <c r="G463" s="353" t="e">
        <f t="shared" si="21"/>
        <v>#DIV/0!</v>
      </c>
      <c r="H463" s="353" t="e">
        <f t="shared" si="22"/>
        <v>#DIV/0!</v>
      </c>
      <c r="I463" s="353" t="e">
        <f t="shared" si="23"/>
        <v>#DIV/0!</v>
      </c>
    </row>
    <row r="464" spans="1:9" ht="14.25">
      <c r="A464" s="303" t="s">
        <v>859</v>
      </c>
      <c r="B464" s="303" t="s">
        <v>860</v>
      </c>
      <c r="C464" s="354"/>
      <c r="D464" s="354"/>
      <c r="E464" s="354"/>
      <c r="F464" s="354"/>
      <c r="G464" s="353" t="e">
        <f t="shared" si="21"/>
        <v>#DIV/0!</v>
      </c>
      <c r="H464" s="353" t="e">
        <f t="shared" si="22"/>
        <v>#DIV/0!</v>
      </c>
      <c r="I464" s="353" t="e">
        <f t="shared" si="23"/>
        <v>#DIV/0!</v>
      </c>
    </row>
    <row r="465" spans="1:9" ht="14.25">
      <c r="A465" s="303" t="s">
        <v>861</v>
      </c>
      <c r="B465" s="303" t="s">
        <v>862</v>
      </c>
      <c r="C465" s="354"/>
      <c r="D465" s="354"/>
      <c r="E465" s="354"/>
      <c r="F465" s="354"/>
      <c r="G465" s="353" t="e">
        <f t="shared" si="21"/>
        <v>#DIV/0!</v>
      </c>
      <c r="H465" s="353" t="e">
        <f t="shared" si="22"/>
        <v>#DIV/0!</v>
      </c>
      <c r="I465" s="353" t="e">
        <f t="shared" si="23"/>
        <v>#DIV/0!</v>
      </c>
    </row>
    <row r="466" spans="1:9" ht="14.25">
      <c r="A466" s="303" t="s">
        <v>863</v>
      </c>
      <c r="B466" s="303" t="s">
        <v>864</v>
      </c>
      <c r="C466" s="354"/>
      <c r="D466" s="354"/>
      <c r="E466" s="354">
        <v>8</v>
      </c>
      <c r="F466" s="354">
        <v>8</v>
      </c>
      <c r="G466" s="353" t="e">
        <f t="shared" si="21"/>
        <v>#DIV/0!</v>
      </c>
      <c r="H466" s="353" t="e">
        <f t="shared" si="22"/>
        <v>#DIV/0!</v>
      </c>
      <c r="I466" s="353">
        <f t="shared" si="23"/>
        <v>100</v>
      </c>
    </row>
    <row r="467" spans="1:9" ht="14.25">
      <c r="A467" s="303" t="s">
        <v>865</v>
      </c>
      <c r="B467" s="352" t="s">
        <v>866</v>
      </c>
      <c r="C467" s="353">
        <f>SUM(C468:C471)</f>
        <v>0</v>
      </c>
      <c r="D467" s="353">
        <f>SUM(D468:D471)</f>
        <v>0</v>
      </c>
      <c r="E467" s="353">
        <f>SUM(E468:E471)</f>
        <v>0</v>
      </c>
      <c r="F467" s="353">
        <f>SUM(F468:F471)</f>
        <v>0</v>
      </c>
      <c r="G467" s="353" t="e">
        <f t="shared" si="21"/>
        <v>#DIV/0!</v>
      </c>
      <c r="H467" s="353" t="e">
        <f t="shared" si="22"/>
        <v>#DIV/0!</v>
      </c>
      <c r="I467" s="353" t="e">
        <f t="shared" si="23"/>
        <v>#DIV/0!</v>
      </c>
    </row>
    <row r="468" spans="1:9" ht="14.25">
      <c r="A468" s="303" t="s">
        <v>867</v>
      </c>
      <c r="B468" s="303" t="s">
        <v>868</v>
      </c>
      <c r="C468" s="354"/>
      <c r="D468" s="354"/>
      <c r="E468" s="354"/>
      <c r="F468" s="354"/>
      <c r="G468" s="353" t="e">
        <f t="shared" si="21"/>
        <v>#DIV/0!</v>
      </c>
      <c r="H468" s="353" t="e">
        <f t="shared" si="22"/>
        <v>#DIV/0!</v>
      </c>
      <c r="I468" s="353" t="e">
        <f t="shared" si="23"/>
        <v>#DIV/0!</v>
      </c>
    </row>
    <row r="469" spans="1:9" ht="14.25">
      <c r="A469" s="303" t="s">
        <v>869</v>
      </c>
      <c r="B469" s="303" t="s">
        <v>870</v>
      </c>
      <c r="C469" s="354"/>
      <c r="D469" s="354"/>
      <c r="E469" s="354"/>
      <c r="F469" s="354"/>
      <c r="G469" s="353" t="e">
        <f t="shared" si="21"/>
        <v>#DIV/0!</v>
      </c>
      <c r="H469" s="353" t="e">
        <f t="shared" si="22"/>
        <v>#DIV/0!</v>
      </c>
      <c r="I469" s="353" t="e">
        <f t="shared" si="23"/>
        <v>#DIV/0!</v>
      </c>
    </row>
    <row r="470" spans="1:9" ht="14.25">
      <c r="A470" s="303" t="s">
        <v>871</v>
      </c>
      <c r="B470" s="303" t="s">
        <v>872</v>
      </c>
      <c r="C470" s="354"/>
      <c r="D470" s="354"/>
      <c r="E470" s="354"/>
      <c r="F470" s="354"/>
      <c r="G470" s="353" t="e">
        <f t="shared" si="21"/>
        <v>#DIV/0!</v>
      </c>
      <c r="H470" s="353" t="e">
        <f t="shared" si="22"/>
        <v>#DIV/0!</v>
      </c>
      <c r="I470" s="353" t="e">
        <f t="shared" si="23"/>
        <v>#DIV/0!</v>
      </c>
    </row>
    <row r="471" spans="1:9" ht="14.25">
      <c r="A471" s="303" t="s">
        <v>873</v>
      </c>
      <c r="B471" s="303" t="s">
        <v>874</v>
      </c>
      <c r="C471" s="354"/>
      <c r="D471" s="354"/>
      <c r="E471" s="354"/>
      <c r="F471" s="354"/>
      <c r="G471" s="353" t="e">
        <f t="shared" si="21"/>
        <v>#DIV/0!</v>
      </c>
      <c r="H471" s="353" t="e">
        <f t="shared" si="22"/>
        <v>#DIV/0!</v>
      </c>
      <c r="I471" s="353" t="e">
        <f t="shared" si="23"/>
        <v>#DIV/0!</v>
      </c>
    </row>
    <row r="472" spans="1:9" ht="14.25">
      <c r="A472" s="303" t="s">
        <v>875</v>
      </c>
      <c r="B472" s="352" t="s">
        <v>876</v>
      </c>
      <c r="C472" s="353">
        <f>SUM(C473:C478)</f>
        <v>172</v>
      </c>
      <c r="D472" s="353">
        <f>SUM(D473:D478)</f>
        <v>8</v>
      </c>
      <c r="E472" s="353">
        <f>SUM(E473:E478)</f>
        <v>6</v>
      </c>
      <c r="F472" s="353">
        <f>SUM(F473:F478)</f>
        <v>6</v>
      </c>
      <c r="G472" s="353">
        <f t="shared" si="21"/>
        <v>75</v>
      </c>
      <c r="H472" s="353">
        <f t="shared" si="22"/>
        <v>3.488372093023256</v>
      </c>
      <c r="I472" s="353">
        <f t="shared" si="23"/>
        <v>100</v>
      </c>
    </row>
    <row r="473" spans="1:9" ht="14.25">
      <c r="A473" s="303" t="s">
        <v>877</v>
      </c>
      <c r="B473" s="303" t="s">
        <v>821</v>
      </c>
      <c r="C473" s="354"/>
      <c r="D473" s="354"/>
      <c r="E473" s="354"/>
      <c r="F473" s="354"/>
      <c r="G473" s="353" t="e">
        <f t="shared" si="21"/>
        <v>#DIV/0!</v>
      </c>
      <c r="H473" s="353" t="e">
        <f t="shared" si="22"/>
        <v>#DIV/0!</v>
      </c>
      <c r="I473" s="353" t="e">
        <f t="shared" si="23"/>
        <v>#DIV/0!</v>
      </c>
    </row>
    <row r="474" spans="1:9" ht="14.25">
      <c r="A474" s="303" t="s">
        <v>878</v>
      </c>
      <c r="B474" s="303" t="s">
        <v>879</v>
      </c>
      <c r="C474" s="354">
        <v>10</v>
      </c>
      <c r="D474" s="354">
        <v>8</v>
      </c>
      <c r="E474" s="354">
        <v>6</v>
      </c>
      <c r="F474" s="354">
        <v>6</v>
      </c>
      <c r="G474" s="353">
        <f t="shared" si="21"/>
        <v>75</v>
      </c>
      <c r="H474" s="353">
        <f t="shared" si="22"/>
        <v>60</v>
      </c>
      <c r="I474" s="353">
        <f t="shared" si="23"/>
        <v>100</v>
      </c>
    </row>
    <row r="475" spans="1:9" ht="14.25">
      <c r="A475" s="303" t="s">
        <v>880</v>
      </c>
      <c r="B475" s="303" t="s">
        <v>881</v>
      </c>
      <c r="C475" s="354"/>
      <c r="D475" s="354"/>
      <c r="E475" s="354"/>
      <c r="F475" s="354"/>
      <c r="G475" s="353" t="e">
        <f t="shared" si="21"/>
        <v>#DIV/0!</v>
      </c>
      <c r="H475" s="353" t="e">
        <f t="shared" si="22"/>
        <v>#DIV/0!</v>
      </c>
      <c r="I475" s="353" t="e">
        <f t="shared" si="23"/>
        <v>#DIV/0!</v>
      </c>
    </row>
    <row r="476" spans="1:9" ht="14.25">
      <c r="A476" s="303" t="s">
        <v>882</v>
      </c>
      <c r="B476" s="303" t="s">
        <v>883</v>
      </c>
      <c r="C476" s="354"/>
      <c r="D476" s="354"/>
      <c r="E476" s="354"/>
      <c r="F476" s="354"/>
      <c r="G476" s="353" t="e">
        <f t="shared" si="21"/>
        <v>#DIV/0!</v>
      </c>
      <c r="H476" s="353" t="e">
        <f t="shared" si="22"/>
        <v>#DIV/0!</v>
      </c>
      <c r="I476" s="353" t="e">
        <f t="shared" si="23"/>
        <v>#DIV/0!</v>
      </c>
    </row>
    <row r="477" spans="1:9" ht="14.25">
      <c r="A477" s="303" t="s">
        <v>884</v>
      </c>
      <c r="B477" s="303" t="s">
        <v>885</v>
      </c>
      <c r="C477" s="354"/>
      <c r="D477" s="354"/>
      <c r="E477" s="354"/>
      <c r="F477" s="354"/>
      <c r="G477" s="353" t="e">
        <f t="shared" si="21"/>
        <v>#DIV/0!</v>
      </c>
      <c r="H477" s="353" t="e">
        <f t="shared" si="22"/>
        <v>#DIV/0!</v>
      </c>
      <c r="I477" s="353" t="e">
        <f t="shared" si="23"/>
        <v>#DIV/0!</v>
      </c>
    </row>
    <row r="478" spans="1:9" ht="14.25">
      <c r="A478" s="303" t="s">
        <v>886</v>
      </c>
      <c r="B478" s="303" t="s">
        <v>887</v>
      </c>
      <c r="C478" s="354">
        <v>162</v>
      </c>
      <c r="D478" s="354"/>
      <c r="E478" s="354"/>
      <c r="F478" s="354"/>
      <c r="G478" s="353" t="e">
        <f t="shared" si="21"/>
        <v>#DIV/0!</v>
      </c>
      <c r="H478" s="353">
        <f t="shared" si="22"/>
        <v>0</v>
      </c>
      <c r="I478" s="353" t="e">
        <f t="shared" si="23"/>
        <v>#DIV/0!</v>
      </c>
    </row>
    <row r="479" spans="1:9" ht="14.25">
      <c r="A479" s="303" t="s">
        <v>888</v>
      </c>
      <c r="B479" s="352" t="s">
        <v>889</v>
      </c>
      <c r="C479" s="353">
        <f>SUM(C480:C482)</f>
        <v>0</v>
      </c>
      <c r="D479" s="353">
        <f>SUM(D480:D482)</f>
        <v>0</v>
      </c>
      <c r="E479" s="353">
        <f>SUM(E480:E482)</f>
        <v>0</v>
      </c>
      <c r="F479" s="353">
        <f>SUM(F480:F482)</f>
        <v>0</v>
      </c>
      <c r="G479" s="353" t="e">
        <f t="shared" si="21"/>
        <v>#DIV/0!</v>
      </c>
      <c r="H479" s="353" t="e">
        <f t="shared" si="22"/>
        <v>#DIV/0!</v>
      </c>
      <c r="I479" s="353" t="e">
        <f t="shared" si="23"/>
        <v>#DIV/0!</v>
      </c>
    </row>
    <row r="480" spans="1:9" ht="14.25">
      <c r="A480" s="303" t="s">
        <v>890</v>
      </c>
      <c r="B480" s="303" t="s">
        <v>891</v>
      </c>
      <c r="C480" s="354"/>
      <c r="D480" s="354"/>
      <c r="E480" s="354"/>
      <c r="F480" s="354"/>
      <c r="G480" s="353" t="e">
        <f t="shared" si="21"/>
        <v>#DIV/0!</v>
      </c>
      <c r="H480" s="353" t="e">
        <f t="shared" si="22"/>
        <v>#DIV/0!</v>
      </c>
      <c r="I480" s="353" t="e">
        <f t="shared" si="23"/>
        <v>#DIV/0!</v>
      </c>
    </row>
    <row r="481" spans="1:9" ht="14.25">
      <c r="A481" s="303" t="s">
        <v>892</v>
      </c>
      <c r="B481" s="303" t="s">
        <v>893</v>
      </c>
      <c r="C481" s="354"/>
      <c r="D481" s="354"/>
      <c r="E481" s="354"/>
      <c r="F481" s="354"/>
      <c r="G481" s="353" t="e">
        <f t="shared" si="21"/>
        <v>#DIV/0!</v>
      </c>
      <c r="H481" s="353" t="e">
        <f t="shared" si="22"/>
        <v>#DIV/0!</v>
      </c>
      <c r="I481" s="353" t="e">
        <f t="shared" si="23"/>
        <v>#DIV/0!</v>
      </c>
    </row>
    <row r="482" spans="1:9" ht="14.25">
      <c r="A482" s="303" t="s">
        <v>894</v>
      </c>
      <c r="B482" s="303" t="s">
        <v>895</v>
      </c>
      <c r="C482" s="354"/>
      <c r="D482" s="354"/>
      <c r="E482" s="354"/>
      <c r="F482" s="354"/>
      <c r="G482" s="353" t="e">
        <f t="shared" si="21"/>
        <v>#DIV/0!</v>
      </c>
      <c r="H482" s="353" t="e">
        <f t="shared" si="22"/>
        <v>#DIV/0!</v>
      </c>
      <c r="I482" s="353" t="e">
        <f t="shared" si="23"/>
        <v>#DIV/0!</v>
      </c>
    </row>
    <row r="483" spans="1:9" ht="14.25">
      <c r="A483" s="303" t="s">
        <v>896</v>
      </c>
      <c r="B483" s="352" t="s">
        <v>897</v>
      </c>
      <c r="C483" s="353">
        <f>SUM(C484:C486)</f>
        <v>0</v>
      </c>
      <c r="D483" s="353">
        <f>SUM(D484:D486)</f>
        <v>0</v>
      </c>
      <c r="E483" s="353">
        <f>SUM(E484:E486)</f>
        <v>0</v>
      </c>
      <c r="F483" s="353">
        <f>SUM(F484:F486)</f>
        <v>0</v>
      </c>
      <c r="G483" s="353" t="e">
        <f t="shared" si="21"/>
        <v>#DIV/0!</v>
      </c>
      <c r="H483" s="353" t="e">
        <f t="shared" si="22"/>
        <v>#DIV/0!</v>
      </c>
      <c r="I483" s="353" t="e">
        <f t="shared" si="23"/>
        <v>#DIV/0!</v>
      </c>
    </row>
    <row r="484" spans="1:9" ht="14.25">
      <c r="A484" s="303" t="s">
        <v>898</v>
      </c>
      <c r="B484" s="303" t="s">
        <v>899</v>
      </c>
      <c r="C484" s="354"/>
      <c r="D484" s="354"/>
      <c r="E484" s="354"/>
      <c r="F484" s="354"/>
      <c r="G484" s="353" t="e">
        <f t="shared" si="21"/>
        <v>#DIV/0!</v>
      </c>
      <c r="H484" s="353" t="e">
        <f t="shared" si="22"/>
        <v>#DIV/0!</v>
      </c>
      <c r="I484" s="353" t="e">
        <f t="shared" si="23"/>
        <v>#DIV/0!</v>
      </c>
    </row>
    <row r="485" spans="1:9" ht="14.25">
      <c r="A485" s="303" t="s">
        <v>900</v>
      </c>
      <c r="B485" s="303" t="s">
        <v>901</v>
      </c>
      <c r="C485" s="354"/>
      <c r="D485" s="354"/>
      <c r="E485" s="354"/>
      <c r="F485" s="354"/>
      <c r="G485" s="353" t="e">
        <f t="shared" si="21"/>
        <v>#DIV/0!</v>
      </c>
      <c r="H485" s="353" t="e">
        <f t="shared" si="22"/>
        <v>#DIV/0!</v>
      </c>
      <c r="I485" s="353" t="e">
        <f t="shared" si="23"/>
        <v>#DIV/0!</v>
      </c>
    </row>
    <row r="486" spans="1:9" ht="14.25">
      <c r="A486" s="303">
        <v>2060999</v>
      </c>
      <c r="B486" s="303" t="s">
        <v>902</v>
      </c>
      <c r="C486" s="354"/>
      <c r="D486" s="354"/>
      <c r="E486" s="354"/>
      <c r="F486" s="354"/>
      <c r="G486" s="353" t="e">
        <f t="shared" si="21"/>
        <v>#DIV/0!</v>
      </c>
      <c r="H486" s="353" t="e">
        <f t="shared" si="22"/>
        <v>#DIV/0!</v>
      </c>
      <c r="I486" s="353" t="e">
        <f t="shared" si="23"/>
        <v>#DIV/0!</v>
      </c>
    </row>
    <row r="487" spans="1:9" ht="14.25">
      <c r="A487" s="303" t="s">
        <v>903</v>
      </c>
      <c r="B487" s="352" t="s">
        <v>904</v>
      </c>
      <c r="C487" s="353">
        <f>SUM(C488:C491)</f>
        <v>0</v>
      </c>
      <c r="D487" s="353">
        <f>SUM(D488:D491)</f>
        <v>0</v>
      </c>
      <c r="E487" s="353">
        <f>SUM(E488:E491)</f>
        <v>0</v>
      </c>
      <c r="F487" s="353">
        <f>SUM(F488:F491)</f>
        <v>0</v>
      </c>
      <c r="G487" s="353" t="e">
        <f t="shared" si="21"/>
        <v>#DIV/0!</v>
      </c>
      <c r="H487" s="353" t="e">
        <f t="shared" si="22"/>
        <v>#DIV/0!</v>
      </c>
      <c r="I487" s="353" t="e">
        <f t="shared" si="23"/>
        <v>#DIV/0!</v>
      </c>
    </row>
    <row r="488" spans="1:9" ht="14.25">
      <c r="A488" s="303" t="s">
        <v>905</v>
      </c>
      <c r="B488" s="303" t="s">
        <v>906</v>
      </c>
      <c r="C488" s="354"/>
      <c r="D488" s="354"/>
      <c r="E488" s="354"/>
      <c r="F488" s="354"/>
      <c r="G488" s="353" t="e">
        <f t="shared" si="21"/>
        <v>#DIV/0!</v>
      </c>
      <c r="H488" s="353" t="e">
        <f t="shared" si="22"/>
        <v>#DIV/0!</v>
      </c>
      <c r="I488" s="353" t="e">
        <f t="shared" si="23"/>
        <v>#DIV/0!</v>
      </c>
    </row>
    <row r="489" spans="1:9" ht="14.25">
      <c r="A489" s="303" t="s">
        <v>907</v>
      </c>
      <c r="B489" s="303" t="s">
        <v>908</v>
      </c>
      <c r="C489" s="354"/>
      <c r="D489" s="354"/>
      <c r="E489" s="354"/>
      <c r="F489" s="354"/>
      <c r="G489" s="353" t="e">
        <f t="shared" si="21"/>
        <v>#DIV/0!</v>
      </c>
      <c r="H489" s="353" t="e">
        <f t="shared" si="22"/>
        <v>#DIV/0!</v>
      </c>
      <c r="I489" s="353" t="e">
        <f t="shared" si="23"/>
        <v>#DIV/0!</v>
      </c>
    </row>
    <row r="490" spans="1:9" ht="14.25">
      <c r="A490" s="303" t="s">
        <v>909</v>
      </c>
      <c r="B490" s="303" t="s">
        <v>910</v>
      </c>
      <c r="C490" s="354"/>
      <c r="D490" s="354"/>
      <c r="E490" s="354"/>
      <c r="F490" s="354"/>
      <c r="G490" s="353" t="e">
        <f t="shared" si="21"/>
        <v>#DIV/0!</v>
      </c>
      <c r="H490" s="353" t="e">
        <f t="shared" si="22"/>
        <v>#DIV/0!</v>
      </c>
      <c r="I490" s="353" t="e">
        <f t="shared" si="23"/>
        <v>#DIV/0!</v>
      </c>
    </row>
    <row r="491" spans="1:9" ht="14.25">
      <c r="A491" s="303" t="s">
        <v>911</v>
      </c>
      <c r="B491" s="303" t="s">
        <v>912</v>
      </c>
      <c r="C491" s="354"/>
      <c r="D491" s="354"/>
      <c r="E491" s="354"/>
      <c r="F491" s="354"/>
      <c r="G491" s="353" t="e">
        <f t="shared" si="21"/>
        <v>#DIV/0!</v>
      </c>
      <c r="H491" s="353" t="e">
        <f t="shared" si="22"/>
        <v>#DIV/0!</v>
      </c>
      <c r="I491" s="353" t="e">
        <f t="shared" si="23"/>
        <v>#DIV/0!</v>
      </c>
    </row>
    <row r="492" spans="1:9" ht="14.25">
      <c r="A492" s="303" t="s">
        <v>913</v>
      </c>
      <c r="B492" s="352" t="s">
        <v>914</v>
      </c>
      <c r="C492" s="353">
        <f>SUM(C493,C509,C517,C528,C537,C545)</f>
        <v>1264</v>
      </c>
      <c r="D492" s="353">
        <f>SUM(D493,D509,D517,D528,D537,D545)</f>
        <v>490</v>
      </c>
      <c r="E492" s="353">
        <f>SUM(E493,E509,E517,E528,E537,E545)</f>
        <v>1087</v>
      </c>
      <c r="F492" s="353">
        <f>SUM(F493,F509,F517,F528,F537,F545)</f>
        <v>1087</v>
      </c>
      <c r="G492" s="353">
        <f t="shared" si="21"/>
        <v>221.83673469387756</v>
      </c>
      <c r="H492" s="353">
        <f t="shared" si="22"/>
        <v>85.99683544303798</v>
      </c>
      <c r="I492" s="353">
        <f t="shared" si="23"/>
        <v>100</v>
      </c>
    </row>
    <row r="493" spans="1:9" ht="14.25">
      <c r="A493" s="303" t="s">
        <v>915</v>
      </c>
      <c r="B493" s="352" t="s">
        <v>916</v>
      </c>
      <c r="C493" s="353">
        <f>SUM(C494:C508)</f>
        <v>722</v>
      </c>
      <c r="D493" s="353">
        <f>SUM(D494:D508)</f>
        <v>292</v>
      </c>
      <c r="E493" s="353">
        <f>SUM(E494:E508)</f>
        <v>615</v>
      </c>
      <c r="F493" s="353">
        <f>SUM(F494:F508)</f>
        <v>615</v>
      </c>
      <c r="G493" s="353">
        <f t="shared" si="21"/>
        <v>210.6164383561644</v>
      </c>
      <c r="H493" s="353">
        <f t="shared" si="22"/>
        <v>85.18005540166205</v>
      </c>
      <c r="I493" s="353">
        <f t="shared" si="23"/>
        <v>100</v>
      </c>
    </row>
    <row r="494" spans="1:9" ht="14.25">
      <c r="A494" s="303" t="s">
        <v>917</v>
      </c>
      <c r="B494" s="303" t="s">
        <v>108</v>
      </c>
      <c r="C494" s="207">
        <v>181</v>
      </c>
      <c r="D494" s="354">
        <v>162</v>
      </c>
      <c r="E494" s="354">
        <v>190</v>
      </c>
      <c r="F494" s="354">
        <v>190</v>
      </c>
      <c r="G494" s="353">
        <f t="shared" si="21"/>
        <v>117.28395061728396</v>
      </c>
      <c r="H494" s="353">
        <f t="shared" si="22"/>
        <v>104.97237569060773</v>
      </c>
      <c r="I494" s="353">
        <f t="shared" si="23"/>
        <v>100</v>
      </c>
    </row>
    <row r="495" spans="1:9" ht="14.25">
      <c r="A495" s="303" t="s">
        <v>918</v>
      </c>
      <c r="B495" s="303" t="s">
        <v>110</v>
      </c>
      <c r="C495" s="354"/>
      <c r="D495" s="354"/>
      <c r="E495" s="354"/>
      <c r="F495" s="354"/>
      <c r="G495" s="353" t="e">
        <f t="shared" si="21"/>
        <v>#DIV/0!</v>
      </c>
      <c r="H495" s="353" t="e">
        <f t="shared" si="22"/>
        <v>#DIV/0!</v>
      </c>
      <c r="I495" s="353" t="e">
        <f t="shared" si="23"/>
        <v>#DIV/0!</v>
      </c>
    </row>
    <row r="496" spans="1:9" ht="14.25">
      <c r="A496" s="303" t="s">
        <v>919</v>
      </c>
      <c r="B496" s="303" t="s">
        <v>112</v>
      </c>
      <c r="C496" s="354"/>
      <c r="D496" s="354"/>
      <c r="E496" s="354"/>
      <c r="F496" s="354"/>
      <c r="G496" s="353" t="e">
        <f t="shared" si="21"/>
        <v>#DIV/0!</v>
      </c>
      <c r="H496" s="353" t="e">
        <f t="shared" si="22"/>
        <v>#DIV/0!</v>
      </c>
      <c r="I496" s="353" t="e">
        <f t="shared" si="23"/>
        <v>#DIV/0!</v>
      </c>
    </row>
    <row r="497" spans="1:9" ht="14.25">
      <c r="A497" s="303" t="s">
        <v>920</v>
      </c>
      <c r="B497" s="303" t="s">
        <v>921</v>
      </c>
      <c r="C497" s="207">
        <v>8</v>
      </c>
      <c r="D497" s="354">
        <v>9</v>
      </c>
      <c r="E497" s="354">
        <v>7</v>
      </c>
      <c r="F497" s="354">
        <v>7</v>
      </c>
      <c r="G497" s="353">
        <f t="shared" si="21"/>
        <v>77.77777777777779</v>
      </c>
      <c r="H497" s="353">
        <f t="shared" si="22"/>
        <v>87.5</v>
      </c>
      <c r="I497" s="353">
        <f t="shared" si="23"/>
        <v>100</v>
      </c>
    </row>
    <row r="498" spans="1:9" ht="14.25">
      <c r="A498" s="303" t="s">
        <v>922</v>
      </c>
      <c r="B498" s="303" t="s">
        <v>923</v>
      </c>
      <c r="C498" s="354"/>
      <c r="D498" s="354"/>
      <c r="E498" s="354"/>
      <c r="F498" s="354"/>
      <c r="G498" s="353" t="e">
        <f t="shared" si="21"/>
        <v>#DIV/0!</v>
      </c>
      <c r="H498" s="353" t="e">
        <f t="shared" si="22"/>
        <v>#DIV/0!</v>
      </c>
      <c r="I498" s="353" t="e">
        <f t="shared" si="23"/>
        <v>#DIV/0!</v>
      </c>
    </row>
    <row r="499" spans="1:9" ht="14.25">
      <c r="A499" s="303" t="s">
        <v>924</v>
      </c>
      <c r="B499" s="303" t="s">
        <v>925</v>
      </c>
      <c r="C499" s="354"/>
      <c r="D499" s="354"/>
      <c r="E499" s="354"/>
      <c r="F499" s="354"/>
      <c r="G499" s="353" t="e">
        <f t="shared" si="21"/>
        <v>#DIV/0!</v>
      </c>
      <c r="H499" s="353" t="e">
        <f t="shared" si="22"/>
        <v>#DIV/0!</v>
      </c>
      <c r="I499" s="353" t="e">
        <f t="shared" si="23"/>
        <v>#DIV/0!</v>
      </c>
    </row>
    <row r="500" spans="1:9" ht="14.25">
      <c r="A500" s="303" t="s">
        <v>926</v>
      </c>
      <c r="B500" s="303" t="s">
        <v>927</v>
      </c>
      <c r="C500" s="354"/>
      <c r="D500" s="354"/>
      <c r="E500" s="354"/>
      <c r="F500" s="354"/>
      <c r="G500" s="353" t="e">
        <f t="shared" si="21"/>
        <v>#DIV/0!</v>
      </c>
      <c r="H500" s="353" t="e">
        <f t="shared" si="22"/>
        <v>#DIV/0!</v>
      </c>
      <c r="I500" s="353" t="e">
        <f t="shared" si="23"/>
        <v>#DIV/0!</v>
      </c>
    </row>
    <row r="501" spans="1:9" ht="14.25">
      <c r="A501" s="303" t="s">
        <v>928</v>
      </c>
      <c r="B501" s="303" t="s">
        <v>929</v>
      </c>
      <c r="C501" s="354"/>
      <c r="D501" s="354"/>
      <c r="E501" s="354"/>
      <c r="F501" s="354"/>
      <c r="G501" s="353" t="e">
        <f t="shared" si="21"/>
        <v>#DIV/0!</v>
      </c>
      <c r="H501" s="353" t="e">
        <f t="shared" si="22"/>
        <v>#DIV/0!</v>
      </c>
      <c r="I501" s="353" t="e">
        <f t="shared" si="23"/>
        <v>#DIV/0!</v>
      </c>
    </row>
    <row r="502" spans="1:9" ht="14.25">
      <c r="A502" s="303" t="s">
        <v>930</v>
      </c>
      <c r="B502" s="303" t="s">
        <v>931</v>
      </c>
      <c r="C502" s="354">
        <v>2</v>
      </c>
      <c r="D502" s="354"/>
      <c r="E502" s="354"/>
      <c r="F502" s="354"/>
      <c r="G502" s="353" t="e">
        <f t="shared" si="21"/>
        <v>#DIV/0!</v>
      </c>
      <c r="H502" s="353">
        <f t="shared" si="22"/>
        <v>0</v>
      </c>
      <c r="I502" s="353" t="e">
        <f t="shared" si="23"/>
        <v>#DIV/0!</v>
      </c>
    </row>
    <row r="503" spans="1:9" ht="14.25">
      <c r="A503" s="303" t="s">
        <v>932</v>
      </c>
      <c r="B503" s="303" t="s">
        <v>933</v>
      </c>
      <c r="C503" s="354">
        <v>98</v>
      </c>
      <c r="D503" s="354">
        <v>20</v>
      </c>
      <c r="E503" s="354">
        <v>15</v>
      </c>
      <c r="F503" s="354">
        <v>15</v>
      </c>
      <c r="G503" s="353">
        <f t="shared" si="21"/>
        <v>75</v>
      </c>
      <c r="H503" s="353">
        <f t="shared" si="22"/>
        <v>15.306122448979592</v>
      </c>
      <c r="I503" s="353">
        <f t="shared" si="23"/>
        <v>100</v>
      </c>
    </row>
    <row r="504" spans="1:9" ht="14.25">
      <c r="A504" s="303" t="s">
        <v>934</v>
      </c>
      <c r="B504" s="303" t="s">
        <v>935</v>
      </c>
      <c r="C504" s="354"/>
      <c r="D504" s="354"/>
      <c r="E504" s="354"/>
      <c r="F504" s="354"/>
      <c r="G504" s="353" t="e">
        <f t="shared" si="21"/>
        <v>#DIV/0!</v>
      </c>
      <c r="H504" s="353" t="e">
        <f t="shared" si="22"/>
        <v>#DIV/0!</v>
      </c>
      <c r="I504" s="353" t="e">
        <f t="shared" si="23"/>
        <v>#DIV/0!</v>
      </c>
    </row>
    <row r="505" spans="1:9" ht="14.25">
      <c r="A505" s="303" t="s">
        <v>936</v>
      </c>
      <c r="B505" s="303" t="s">
        <v>937</v>
      </c>
      <c r="C505" s="354"/>
      <c r="D505" s="354"/>
      <c r="E505" s="354"/>
      <c r="F505" s="354"/>
      <c r="G505" s="353" t="e">
        <f t="shared" si="21"/>
        <v>#DIV/0!</v>
      </c>
      <c r="H505" s="353" t="e">
        <f t="shared" si="22"/>
        <v>#DIV/0!</v>
      </c>
      <c r="I505" s="353" t="e">
        <f t="shared" si="23"/>
        <v>#DIV/0!</v>
      </c>
    </row>
    <row r="506" spans="1:9" ht="14.25">
      <c r="A506" s="303" t="s">
        <v>938</v>
      </c>
      <c r="B506" s="359" t="s">
        <v>939</v>
      </c>
      <c r="C506" s="354"/>
      <c r="D506" s="354"/>
      <c r="E506" s="354"/>
      <c r="F506" s="354"/>
      <c r="G506" s="353" t="e">
        <f t="shared" si="21"/>
        <v>#DIV/0!</v>
      </c>
      <c r="H506" s="353" t="e">
        <f t="shared" si="22"/>
        <v>#DIV/0!</v>
      </c>
      <c r="I506" s="353" t="e">
        <f t="shared" si="23"/>
        <v>#DIV/0!</v>
      </c>
    </row>
    <row r="507" spans="1:9" ht="14.25">
      <c r="A507" s="303" t="s">
        <v>940</v>
      </c>
      <c r="B507" s="359" t="s">
        <v>941</v>
      </c>
      <c r="C507" s="354"/>
      <c r="D507" s="354"/>
      <c r="E507" s="354"/>
      <c r="F507" s="354"/>
      <c r="G507" s="353" t="e">
        <f t="shared" si="21"/>
        <v>#DIV/0!</v>
      </c>
      <c r="H507" s="353" t="e">
        <f t="shared" si="22"/>
        <v>#DIV/0!</v>
      </c>
      <c r="I507" s="353" t="e">
        <f t="shared" si="23"/>
        <v>#DIV/0!</v>
      </c>
    </row>
    <row r="508" spans="1:9" ht="14.25">
      <c r="A508" s="303" t="s">
        <v>942</v>
      </c>
      <c r="B508" s="303" t="s">
        <v>943</v>
      </c>
      <c r="C508" s="354">
        <v>433</v>
      </c>
      <c r="D508" s="354">
        <v>101</v>
      </c>
      <c r="E508" s="354">
        <v>403</v>
      </c>
      <c r="F508" s="354">
        <v>403</v>
      </c>
      <c r="G508" s="353">
        <f t="shared" si="21"/>
        <v>399.009900990099</v>
      </c>
      <c r="H508" s="353">
        <f t="shared" si="22"/>
        <v>93.0715935334873</v>
      </c>
      <c r="I508" s="353">
        <f t="shared" si="23"/>
        <v>100</v>
      </c>
    </row>
    <row r="509" spans="1:9" ht="14.25">
      <c r="A509" s="303" t="s">
        <v>944</v>
      </c>
      <c r="B509" s="352" t="s">
        <v>945</v>
      </c>
      <c r="C509" s="353">
        <f>SUM(C510:C516)</f>
        <v>8</v>
      </c>
      <c r="D509" s="353">
        <f>SUM(D510:D516)</f>
        <v>8</v>
      </c>
      <c r="E509" s="353">
        <f>SUM(E510:E516)</f>
        <v>94</v>
      </c>
      <c r="F509" s="353">
        <f>SUM(F510:F516)</f>
        <v>94</v>
      </c>
      <c r="G509" s="353">
        <f t="shared" si="21"/>
        <v>1175</v>
      </c>
      <c r="H509" s="353">
        <f t="shared" si="22"/>
        <v>1175</v>
      </c>
      <c r="I509" s="353">
        <f t="shared" si="23"/>
        <v>100</v>
      </c>
    </row>
    <row r="510" spans="1:9" ht="14.25">
      <c r="A510" s="303" t="s">
        <v>946</v>
      </c>
      <c r="B510" s="303" t="s">
        <v>108</v>
      </c>
      <c r="C510" s="354"/>
      <c r="D510" s="354"/>
      <c r="E510" s="354"/>
      <c r="F510" s="354"/>
      <c r="G510" s="353" t="e">
        <f t="shared" si="21"/>
        <v>#DIV/0!</v>
      </c>
      <c r="H510" s="353" t="e">
        <f t="shared" si="22"/>
        <v>#DIV/0!</v>
      </c>
      <c r="I510" s="353" t="e">
        <f t="shared" si="23"/>
        <v>#DIV/0!</v>
      </c>
    </row>
    <row r="511" spans="1:9" ht="14.25">
      <c r="A511" s="303" t="s">
        <v>947</v>
      </c>
      <c r="B511" s="303" t="s">
        <v>110</v>
      </c>
      <c r="C511" s="354"/>
      <c r="D511" s="354"/>
      <c r="E511" s="354"/>
      <c r="F511" s="354"/>
      <c r="G511" s="353" t="e">
        <f t="shared" si="21"/>
        <v>#DIV/0!</v>
      </c>
      <c r="H511" s="353" t="e">
        <f t="shared" si="22"/>
        <v>#DIV/0!</v>
      </c>
      <c r="I511" s="353" t="e">
        <f t="shared" si="23"/>
        <v>#DIV/0!</v>
      </c>
    </row>
    <row r="512" spans="1:9" ht="14.25">
      <c r="A512" s="303" t="s">
        <v>948</v>
      </c>
      <c r="B512" s="303" t="s">
        <v>112</v>
      </c>
      <c r="C512" s="354"/>
      <c r="D512" s="354"/>
      <c r="E512" s="354"/>
      <c r="F512" s="354"/>
      <c r="G512" s="353" t="e">
        <f t="shared" si="21"/>
        <v>#DIV/0!</v>
      </c>
      <c r="H512" s="353" t="e">
        <f t="shared" si="22"/>
        <v>#DIV/0!</v>
      </c>
      <c r="I512" s="353" t="e">
        <f t="shared" si="23"/>
        <v>#DIV/0!</v>
      </c>
    </row>
    <row r="513" spans="1:9" ht="14.25">
      <c r="A513" s="303" t="s">
        <v>949</v>
      </c>
      <c r="B513" s="303" t="s">
        <v>950</v>
      </c>
      <c r="C513" s="354"/>
      <c r="D513" s="354"/>
      <c r="E513" s="354"/>
      <c r="F513" s="354"/>
      <c r="G513" s="353" t="e">
        <f t="shared" si="21"/>
        <v>#DIV/0!</v>
      </c>
      <c r="H513" s="353" t="e">
        <f t="shared" si="22"/>
        <v>#DIV/0!</v>
      </c>
      <c r="I513" s="353" t="e">
        <f t="shared" si="23"/>
        <v>#DIV/0!</v>
      </c>
    </row>
    <row r="514" spans="1:9" ht="14.25">
      <c r="A514" s="303" t="s">
        <v>951</v>
      </c>
      <c r="B514" s="303" t="s">
        <v>952</v>
      </c>
      <c r="C514" s="354">
        <v>6</v>
      </c>
      <c r="D514" s="354">
        <v>6</v>
      </c>
      <c r="E514" s="354">
        <v>94</v>
      </c>
      <c r="F514" s="354">
        <v>94</v>
      </c>
      <c r="G514" s="353">
        <f t="shared" si="21"/>
        <v>1566.6666666666665</v>
      </c>
      <c r="H514" s="353">
        <f t="shared" si="22"/>
        <v>1566.6666666666665</v>
      </c>
      <c r="I514" s="353">
        <f t="shared" si="23"/>
        <v>100</v>
      </c>
    </row>
    <row r="515" spans="1:9" ht="14.25">
      <c r="A515" s="303" t="s">
        <v>953</v>
      </c>
      <c r="B515" s="303" t="s">
        <v>954</v>
      </c>
      <c r="C515" s="354"/>
      <c r="D515" s="354"/>
      <c r="E515" s="354"/>
      <c r="F515" s="354"/>
      <c r="G515" s="353" t="e">
        <f t="shared" si="21"/>
        <v>#DIV/0!</v>
      </c>
      <c r="H515" s="353" t="e">
        <f t="shared" si="22"/>
        <v>#DIV/0!</v>
      </c>
      <c r="I515" s="353" t="e">
        <f t="shared" si="23"/>
        <v>#DIV/0!</v>
      </c>
    </row>
    <row r="516" spans="1:9" ht="14.25">
      <c r="A516" s="303" t="s">
        <v>955</v>
      </c>
      <c r="B516" s="303" t="s">
        <v>956</v>
      </c>
      <c r="C516" s="354">
        <v>2</v>
      </c>
      <c r="D516" s="354">
        <v>2</v>
      </c>
      <c r="E516" s="354"/>
      <c r="F516" s="354"/>
      <c r="G516" s="353">
        <f t="shared" si="21"/>
        <v>0</v>
      </c>
      <c r="H516" s="353">
        <f t="shared" si="22"/>
        <v>0</v>
      </c>
      <c r="I516" s="353" t="e">
        <f t="shared" si="23"/>
        <v>#DIV/0!</v>
      </c>
    </row>
    <row r="517" spans="1:9" ht="14.25">
      <c r="A517" s="303" t="s">
        <v>957</v>
      </c>
      <c r="B517" s="352" t="s">
        <v>958</v>
      </c>
      <c r="C517" s="353">
        <f>SUM(C518:C527)</f>
        <v>46</v>
      </c>
      <c r="D517" s="353">
        <f>SUM(D518:D527)</f>
        <v>20</v>
      </c>
      <c r="E517" s="353">
        <f>SUM(E518:E527)</f>
        <v>60</v>
      </c>
      <c r="F517" s="353">
        <f>SUM(F518:F527)</f>
        <v>60</v>
      </c>
      <c r="G517" s="353">
        <f t="shared" si="21"/>
        <v>300</v>
      </c>
      <c r="H517" s="353">
        <f t="shared" si="22"/>
        <v>130.43478260869566</v>
      </c>
      <c r="I517" s="353">
        <f t="shared" si="23"/>
        <v>100</v>
      </c>
    </row>
    <row r="518" spans="1:9" ht="14.25">
      <c r="A518" s="303" t="s">
        <v>959</v>
      </c>
      <c r="B518" s="303" t="s">
        <v>108</v>
      </c>
      <c r="C518" s="354"/>
      <c r="D518" s="354"/>
      <c r="E518" s="354"/>
      <c r="F518" s="354"/>
      <c r="G518" s="353" t="e">
        <f aca="true" t="shared" si="24" ref="G518:G581">F518/D518*100</f>
        <v>#DIV/0!</v>
      </c>
      <c r="H518" s="353" t="e">
        <f aca="true" t="shared" si="25" ref="H518:H581">F518/C518*100</f>
        <v>#DIV/0!</v>
      </c>
      <c r="I518" s="353" t="e">
        <f aca="true" t="shared" si="26" ref="I518:I581">F518/E518*100</f>
        <v>#DIV/0!</v>
      </c>
    </row>
    <row r="519" spans="1:9" ht="14.25">
      <c r="A519" s="303" t="s">
        <v>960</v>
      </c>
      <c r="B519" s="303" t="s">
        <v>110</v>
      </c>
      <c r="C519" s="354"/>
      <c r="D519" s="354"/>
      <c r="E519" s="354"/>
      <c r="F519" s="354"/>
      <c r="G519" s="353" t="e">
        <f t="shared" si="24"/>
        <v>#DIV/0!</v>
      </c>
      <c r="H519" s="353" t="e">
        <f t="shared" si="25"/>
        <v>#DIV/0!</v>
      </c>
      <c r="I519" s="353" t="e">
        <f t="shared" si="26"/>
        <v>#DIV/0!</v>
      </c>
    </row>
    <row r="520" spans="1:9" ht="14.25">
      <c r="A520" s="303" t="s">
        <v>961</v>
      </c>
      <c r="B520" s="303" t="s">
        <v>112</v>
      </c>
      <c r="C520" s="354"/>
      <c r="D520" s="354"/>
      <c r="E520" s="354"/>
      <c r="F520" s="354"/>
      <c r="G520" s="353" t="e">
        <f t="shared" si="24"/>
        <v>#DIV/0!</v>
      </c>
      <c r="H520" s="353" t="e">
        <f t="shared" si="25"/>
        <v>#DIV/0!</v>
      </c>
      <c r="I520" s="353" t="e">
        <f t="shared" si="26"/>
        <v>#DIV/0!</v>
      </c>
    </row>
    <row r="521" spans="1:9" ht="14.25">
      <c r="A521" s="303" t="s">
        <v>962</v>
      </c>
      <c r="B521" s="303" t="s">
        <v>963</v>
      </c>
      <c r="C521" s="354">
        <v>10</v>
      </c>
      <c r="D521" s="354"/>
      <c r="E521" s="354"/>
      <c r="F521" s="354"/>
      <c r="G521" s="353" t="e">
        <f t="shared" si="24"/>
        <v>#DIV/0!</v>
      </c>
      <c r="H521" s="353">
        <f t="shared" si="25"/>
        <v>0</v>
      </c>
      <c r="I521" s="353" t="e">
        <f t="shared" si="26"/>
        <v>#DIV/0!</v>
      </c>
    </row>
    <row r="522" spans="1:9" ht="14.25">
      <c r="A522" s="303" t="s">
        <v>964</v>
      </c>
      <c r="B522" s="303" t="s">
        <v>965</v>
      </c>
      <c r="C522" s="354">
        <v>15</v>
      </c>
      <c r="D522" s="354">
        <v>20</v>
      </c>
      <c r="E522" s="354">
        <v>19</v>
      </c>
      <c r="F522" s="354">
        <v>19</v>
      </c>
      <c r="G522" s="353">
        <f t="shared" si="24"/>
        <v>95</v>
      </c>
      <c r="H522" s="353">
        <f t="shared" si="25"/>
        <v>126.66666666666666</v>
      </c>
      <c r="I522" s="353">
        <f t="shared" si="26"/>
        <v>100</v>
      </c>
    </row>
    <row r="523" spans="1:9" ht="14.25">
      <c r="A523" s="303" t="s">
        <v>966</v>
      </c>
      <c r="B523" s="303" t="s">
        <v>967</v>
      </c>
      <c r="C523" s="354"/>
      <c r="D523" s="354"/>
      <c r="E523" s="354"/>
      <c r="F523" s="354"/>
      <c r="G523" s="353" t="e">
        <f t="shared" si="24"/>
        <v>#DIV/0!</v>
      </c>
      <c r="H523" s="353" t="e">
        <f t="shared" si="25"/>
        <v>#DIV/0!</v>
      </c>
      <c r="I523" s="353" t="e">
        <f t="shared" si="26"/>
        <v>#DIV/0!</v>
      </c>
    </row>
    <row r="524" spans="1:9" ht="14.25">
      <c r="A524" s="303" t="s">
        <v>968</v>
      </c>
      <c r="B524" s="303" t="s">
        <v>969</v>
      </c>
      <c r="C524" s="354"/>
      <c r="D524" s="354"/>
      <c r="E524" s="354"/>
      <c r="F524" s="354"/>
      <c r="G524" s="353" t="e">
        <f t="shared" si="24"/>
        <v>#DIV/0!</v>
      </c>
      <c r="H524" s="353" t="e">
        <f t="shared" si="25"/>
        <v>#DIV/0!</v>
      </c>
      <c r="I524" s="353" t="e">
        <f t="shared" si="26"/>
        <v>#DIV/0!</v>
      </c>
    </row>
    <row r="525" spans="1:9" ht="14.25">
      <c r="A525" s="303" t="s">
        <v>970</v>
      </c>
      <c r="B525" s="303" t="s">
        <v>971</v>
      </c>
      <c r="C525" s="354">
        <v>21</v>
      </c>
      <c r="D525" s="354"/>
      <c r="E525" s="354"/>
      <c r="F525" s="354"/>
      <c r="G525" s="353" t="e">
        <f t="shared" si="24"/>
        <v>#DIV/0!</v>
      </c>
      <c r="H525" s="353">
        <f t="shared" si="25"/>
        <v>0</v>
      </c>
      <c r="I525" s="353" t="e">
        <f t="shared" si="26"/>
        <v>#DIV/0!</v>
      </c>
    </row>
    <row r="526" spans="1:9" ht="14.25">
      <c r="A526" s="303" t="s">
        <v>972</v>
      </c>
      <c r="B526" s="303" t="s">
        <v>973</v>
      </c>
      <c r="C526" s="354"/>
      <c r="D526" s="354"/>
      <c r="E526" s="354"/>
      <c r="F526" s="354"/>
      <c r="G526" s="353" t="e">
        <f t="shared" si="24"/>
        <v>#DIV/0!</v>
      </c>
      <c r="H526" s="353" t="e">
        <f t="shared" si="25"/>
        <v>#DIV/0!</v>
      </c>
      <c r="I526" s="353" t="e">
        <f t="shared" si="26"/>
        <v>#DIV/0!</v>
      </c>
    </row>
    <row r="527" spans="1:9" ht="14.25">
      <c r="A527" s="303" t="s">
        <v>974</v>
      </c>
      <c r="B527" s="303" t="s">
        <v>975</v>
      </c>
      <c r="C527" s="354"/>
      <c r="D527" s="354"/>
      <c r="E527" s="354">
        <v>41</v>
      </c>
      <c r="F527" s="354">
        <v>41</v>
      </c>
      <c r="G527" s="353" t="e">
        <f t="shared" si="24"/>
        <v>#DIV/0!</v>
      </c>
      <c r="H527" s="353" t="e">
        <f t="shared" si="25"/>
        <v>#DIV/0!</v>
      </c>
      <c r="I527" s="353">
        <f t="shared" si="26"/>
        <v>100</v>
      </c>
    </row>
    <row r="528" spans="1:9" ht="14.25">
      <c r="A528" s="303">
        <v>20706</v>
      </c>
      <c r="B528" s="352" t="s">
        <v>976</v>
      </c>
      <c r="C528" s="353">
        <f>SUM(C529:C536)</f>
        <v>10</v>
      </c>
      <c r="D528" s="353">
        <f>SUM(D529:D536)</f>
        <v>0</v>
      </c>
      <c r="E528" s="353">
        <f>SUM(E529:E536)</f>
        <v>0</v>
      </c>
      <c r="F528" s="353">
        <f>SUM(F529:F536)</f>
        <v>0</v>
      </c>
      <c r="G528" s="353" t="e">
        <f t="shared" si="24"/>
        <v>#DIV/0!</v>
      </c>
      <c r="H528" s="353">
        <f t="shared" si="25"/>
        <v>0</v>
      </c>
      <c r="I528" s="353" t="e">
        <f t="shared" si="26"/>
        <v>#DIV/0!</v>
      </c>
    </row>
    <row r="529" spans="1:9" ht="14.25">
      <c r="A529" s="359" t="s">
        <v>977</v>
      </c>
      <c r="B529" s="359" t="s">
        <v>420</v>
      </c>
      <c r="C529" s="354"/>
      <c r="D529" s="354"/>
      <c r="E529" s="354"/>
      <c r="F529" s="354"/>
      <c r="G529" s="353" t="e">
        <f t="shared" si="24"/>
        <v>#DIV/0!</v>
      </c>
      <c r="H529" s="353" t="e">
        <f t="shared" si="25"/>
        <v>#DIV/0!</v>
      </c>
      <c r="I529" s="353" t="e">
        <f t="shared" si="26"/>
        <v>#DIV/0!</v>
      </c>
    </row>
    <row r="530" spans="1:9" ht="14.25">
      <c r="A530" s="359" t="s">
        <v>978</v>
      </c>
      <c r="B530" s="359" t="s">
        <v>422</v>
      </c>
      <c r="C530" s="354"/>
      <c r="D530" s="354"/>
      <c r="E530" s="354"/>
      <c r="F530" s="354"/>
      <c r="G530" s="353" t="e">
        <f t="shared" si="24"/>
        <v>#DIV/0!</v>
      </c>
      <c r="H530" s="353" t="e">
        <f t="shared" si="25"/>
        <v>#DIV/0!</v>
      </c>
      <c r="I530" s="353" t="e">
        <f t="shared" si="26"/>
        <v>#DIV/0!</v>
      </c>
    </row>
    <row r="531" spans="1:9" ht="14.25">
      <c r="A531" s="359" t="s">
        <v>979</v>
      </c>
      <c r="B531" s="359" t="s">
        <v>424</v>
      </c>
      <c r="C531" s="354"/>
      <c r="D531" s="354"/>
      <c r="E531" s="354"/>
      <c r="F531" s="354"/>
      <c r="G531" s="353" t="e">
        <f t="shared" si="24"/>
        <v>#DIV/0!</v>
      </c>
      <c r="H531" s="353" t="e">
        <f t="shared" si="25"/>
        <v>#DIV/0!</v>
      </c>
      <c r="I531" s="353" t="e">
        <f t="shared" si="26"/>
        <v>#DIV/0!</v>
      </c>
    </row>
    <row r="532" spans="1:9" ht="14.25">
      <c r="A532" s="359" t="s">
        <v>980</v>
      </c>
      <c r="B532" s="359" t="s">
        <v>981</v>
      </c>
      <c r="C532" s="354"/>
      <c r="D532" s="354"/>
      <c r="E532" s="354"/>
      <c r="F532" s="354"/>
      <c r="G532" s="353" t="e">
        <f t="shared" si="24"/>
        <v>#DIV/0!</v>
      </c>
      <c r="H532" s="353" t="e">
        <f t="shared" si="25"/>
        <v>#DIV/0!</v>
      </c>
      <c r="I532" s="353" t="e">
        <f t="shared" si="26"/>
        <v>#DIV/0!</v>
      </c>
    </row>
    <row r="533" spans="1:9" ht="14.25">
      <c r="A533" s="359" t="s">
        <v>982</v>
      </c>
      <c r="B533" s="359" t="s">
        <v>983</v>
      </c>
      <c r="C533" s="354"/>
      <c r="D533" s="354"/>
      <c r="E533" s="354"/>
      <c r="F533" s="354"/>
      <c r="G533" s="353" t="e">
        <f t="shared" si="24"/>
        <v>#DIV/0!</v>
      </c>
      <c r="H533" s="353" t="e">
        <f t="shared" si="25"/>
        <v>#DIV/0!</v>
      </c>
      <c r="I533" s="353" t="e">
        <f t="shared" si="26"/>
        <v>#DIV/0!</v>
      </c>
    </row>
    <row r="534" spans="1:9" ht="14.25">
      <c r="A534" s="359" t="s">
        <v>984</v>
      </c>
      <c r="B534" s="359" t="s">
        <v>985</v>
      </c>
      <c r="C534" s="354"/>
      <c r="D534" s="354"/>
      <c r="E534" s="354"/>
      <c r="F534" s="354"/>
      <c r="G534" s="353" t="e">
        <f t="shared" si="24"/>
        <v>#DIV/0!</v>
      </c>
      <c r="H534" s="353" t="e">
        <f t="shared" si="25"/>
        <v>#DIV/0!</v>
      </c>
      <c r="I534" s="353" t="e">
        <f t="shared" si="26"/>
        <v>#DIV/0!</v>
      </c>
    </row>
    <row r="535" spans="1:9" ht="14.25">
      <c r="A535" s="359" t="s">
        <v>986</v>
      </c>
      <c r="B535" s="359" t="s">
        <v>987</v>
      </c>
      <c r="C535" s="354">
        <v>10</v>
      </c>
      <c r="D535" s="354"/>
      <c r="E535" s="354"/>
      <c r="F535" s="354"/>
      <c r="G535" s="353" t="e">
        <f t="shared" si="24"/>
        <v>#DIV/0!</v>
      </c>
      <c r="H535" s="353">
        <f t="shared" si="25"/>
        <v>0</v>
      </c>
      <c r="I535" s="353" t="e">
        <f t="shared" si="26"/>
        <v>#DIV/0!</v>
      </c>
    </row>
    <row r="536" spans="1:9" ht="14.25">
      <c r="A536" s="359" t="s">
        <v>988</v>
      </c>
      <c r="B536" s="359" t="s">
        <v>989</v>
      </c>
      <c r="C536" s="354"/>
      <c r="D536" s="354"/>
      <c r="E536" s="354"/>
      <c r="F536" s="354"/>
      <c r="G536" s="353" t="e">
        <f t="shared" si="24"/>
        <v>#DIV/0!</v>
      </c>
      <c r="H536" s="353" t="e">
        <f t="shared" si="25"/>
        <v>#DIV/0!</v>
      </c>
      <c r="I536" s="353" t="e">
        <f t="shared" si="26"/>
        <v>#DIV/0!</v>
      </c>
    </row>
    <row r="537" spans="1:9" ht="14.25">
      <c r="A537" s="359" t="s">
        <v>990</v>
      </c>
      <c r="B537" s="352" t="s">
        <v>991</v>
      </c>
      <c r="C537" s="353">
        <f>SUM(C538:C544)</f>
        <v>176</v>
      </c>
      <c r="D537" s="353">
        <f>SUM(D538:D544)</f>
        <v>65</v>
      </c>
      <c r="E537" s="353">
        <f>SUM(E538:E544)</f>
        <v>122</v>
      </c>
      <c r="F537" s="353">
        <f>SUM(F538:F544)</f>
        <v>122</v>
      </c>
      <c r="G537" s="353">
        <f t="shared" si="24"/>
        <v>187.69230769230768</v>
      </c>
      <c r="H537" s="353">
        <f t="shared" si="25"/>
        <v>69.31818181818183</v>
      </c>
      <c r="I537" s="353">
        <f t="shared" si="26"/>
        <v>100</v>
      </c>
    </row>
    <row r="538" spans="1:9" ht="14.25">
      <c r="A538" s="359" t="s">
        <v>992</v>
      </c>
      <c r="B538" s="359" t="s">
        <v>420</v>
      </c>
      <c r="C538" s="354"/>
      <c r="D538" s="354"/>
      <c r="E538" s="354"/>
      <c r="F538" s="354"/>
      <c r="G538" s="353" t="e">
        <f t="shared" si="24"/>
        <v>#DIV/0!</v>
      </c>
      <c r="H538" s="353" t="e">
        <f t="shared" si="25"/>
        <v>#DIV/0!</v>
      </c>
      <c r="I538" s="353" t="e">
        <f t="shared" si="26"/>
        <v>#DIV/0!</v>
      </c>
    </row>
    <row r="539" spans="1:9" ht="14.25">
      <c r="A539" s="359" t="s">
        <v>993</v>
      </c>
      <c r="B539" s="359" t="s">
        <v>110</v>
      </c>
      <c r="C539" s="354"/>
      <c r="D539" s="354"/>
      <c r="E539" s="354"/>
      <c r="F539" s="354"/>
      <c r="G539" s="353" t="e">
        <f t="shared" si="24"/>
        <v>#DIV/0!</v>
      </c>
      <c r="H539" s="353" t="e">
        <f t="shared" si="25"/>
        <v>#DIV/0!</v>
      </c>
      <c r="I539" s="353" t="e">
        <f t="shared" si="26"/>
        <v>#DIV/0!</v>
      </c>
    </row>
    <row r="540" spans="1:9" ht="14.25">
      <c r="A540" s="359" t="s">
        <v>994</v>
      </c>
      <c r="B540" s="359" t="s">
        <v>112</v>
      </c>
      <c r="C540" s="354"/>
      <c r="D540" s="354"/>
      <c r="E540" s="354"/>
      <c r="F540" s="354"/>
      <c r="G540" s="353" t="e">
        <f t="shared" si="24"/>
        <v>#DIV/0!</v>
      </c>
      <c r="H540" s="353" t="e">
        <f t="shared" si="25"/>
        <v>#DIV/0!</v>
      </c>
      <c r="I540" s="353" t="e">
        <f t="shared" si="26"/>
        <v>#DIV/0!</v>
      </c>
    </row>
    <row r="541" spans="1:9" ht="14.25">
      <c r="A541" s="359" t="s">
        <v>995</v>
      </c>
      <c r="B541" s="359" t="s">
        <v>996</v>
      </c>
      <c r="C541" s="354"/>
      <c r="D541" s="354"/>
      <c r="E541" s="354"/>
      <c r="F541" s="354"/>
      <c r="G541" s="353" t="e">
        <f t="shared" si="24"/>
        <v>#DIV/0!</v>
      </c>
      <c r="H541" s="353" t="e">
        <f t="shared" si="25"/>
        <v>#DIV/0!</v>
      </c>
      <c r="I541" s="353" t="e">
        <f t="shared" si="26"/>
        <v>#DIV/0!</v>
      </c>
    </row>
    <row r="542" spans="1:9" ht="14.25">
      <c r="A542" s="359" t="s">
        <v>997</v>
      </c>
      <c r="B542" s="359" t="s">
        <v>998</v>
      </c>
      <c r="C542" s="354">
        <v>51</v>
      </c>
      <c r="D542" s="354"/>
      <c r="E542" s="354"/>
      <c r="F542" s="354"/>
      <c r="G542" s="353" t="e">
        <f t="shared" si="24"/>
        <v>#DIV/0!</v>
      </c>
      <c r="H542" s="353">
        <f t="shared" si="25"/>
        <v>0</v>
      </c>
      <c r="I542" s="353" t="e">
        <f t="shared" si="26"/>
        <v>#DIV/0!</v>
      </c>
    </row>
    <row r="543" spans="1:9" ht="14.25">
      <c r="A543" s="359" t="s">
        <v>999</v>
      </c>
      <c r="B543" s="359" t="s">
        <v>1000</v>
      </c>
      <c r="C543" s="354">
        <v>5</v>
      </c>
      <c r="D543" s="354"/>
      <c r="E543" s="354"/>
      <c r="F543" s="354"/>
      <c r="G543" s="353" t="e">
        <f t="shared" si="24"/>
        <v>#DIV/0!</v>
      </c>
      <c r="H543" s="353">
        <f t="shared" si="25"/>
        <v>0</v>
      </c>
      <c r="I543" s="353" t="e">
        <f t="shared" si="26"/>
        <v>#DIV/0!</v>
      </c>
    </row>
    <row r="544" spans="1:9" ht="14.25">
      <c r="A544" s="359" t="s">
        <v>1001</v>
      </c>
      <c r="B544" s="359" t="s">
        <v>1002</v>
      </c>
      <c r="C544" s="354">
        <v>120</v>
      </c>
      <c r="D544" s="354">
        <v>65</v>
      </c>
      <c r="E544" s="354">
        <v>122</v>
      </c>
      <c r="F544" s="354">
        <v>122</v>
      </c>
      <c r="G544" s="353">
        <f t="shared" si="24"/>
        <v>187.69230769230768</v>
      </c>
      <c r="H544" s="353">
        <f t="shared" si="25"/>
        <v>101.66666666666666</v>
      </c>
      <c r="I544" s="353">
        <f t="shared" si="26"/>
        <v>100</v>
      </c>
    </row>
    <row r="545" spans="1:9" ht="14.25">
      <c r="A545" s="303" t="s">
        <v>1003</v>
      </c>
      <c r="B545" s="352" t="s">
        <v>1004</v>
      </c>
      <c r="C545" s="353">
        <f>SUM(C546:C548)</f>
        <v>302</v>
      </c>
      <c r="D545" s="353">
        <f>SUM(D546:D548)</f>
        <v>105</v>
      </c>
      <c r="E545" s="353">
        <f>SUM(E546:E548)</f>
        <v>196</v>
      </c>
      <c r="F545" s="353">
        <f>SUM(F546:F548)</f>
        <v>196</v>
      </c>
      <c r="G545" s="353">
        <f t="shared" si="24"/>
        <v>186.66666666666666</v>
      </c>
      <c r="H545" s="353">
        <f t="shared" si="25"/>
        <v>64.90066225165563</v>
      </c>
      <c r="I545" s="353">
        <f t="shared" si="26"/>
        <v>100</v>
      </c>
    </row>
    <row r="546" spans="1:9" ht="14.25">
      <c r="A546" s="303" t="s">
        <v>1005</v>
      </c>
      <c r="B546" s="303" t="s">
        <v>1006</v>
      </c>
      <c r="C546" s="354">
        <v>14</v>
      </c>
      <c r="D546" s="354"/>
      <c r="E546" s="354"/>
      <c r="F546" s="354"/>
      <c r="G546" s="353" t="e">
        <f t="shared" si="24"/>
        <v>#DIV/0!</v>
      </c>
      <c r="H546" s="353">
        <f t="shared" si="25"/>
        <v>0</v>
      </c>
      <c r="I546" s="353" t="e">
        <f t="shared" si="26"/>
        <v>#DIV/0!</v>
      </c>
    </row>
    <row r="547" spans="1:9" ht="14.25">
      <c r="A547" s="303" t="s">
        <v>1007</v>
      </c>
      <c r="B547" s="303" t="s">
        <v>1008</v>
      </c>
      <c r="C547" s="354"/>
      <c r="D547" s="354"/>
      <c r="E547" s="354"/>
      <c r="F547" s="354"/>
      <c r="G547" s="353" t="e">
        <f t="shared" si="24"/>
        <v>#DIV/0!</v>
      </c>
      <c r="H547" s="353" t="e">
        <f t="shared" si="25"/>
        <v>#DIV/0!</v>
      </c>
      <c r="I547" s="353" t="e">
        <f t="shared" si="26"/>
        <v>#DIV/0!</v>
      </c>
    </row>
    <row r="548" spans="1:9" ht="14.25">
      <c r="A548" s="303" t="s">
        <v>1009</v>
      </c>
      <c r="B548" s="303" t="s">
        <v>1010</v>
      </c>
      <c r="C548" s="354">
        <v>288</v>
      </c>
      <c r="D548" s="354">
        <v>105</v>
      </c>
      <c r="E548" s="354">
        <v>196</v>
      </c>
      <c r="F548" s="354">
        <v>196</v>
      </c>
      <c r="G548" s="353">
        <f t="shared" si="24"/>
        <v>186.66666666666666</v>
      </c>
      <c r="H548" s="353">
        <f t="shared" si="25"/>
        <v>68.05555555555556</v>
      </c>
      <c r="I548" s="353">
        <f t="shared" si="26"/>
        <v>100</v>
      </c>
    </row>
    <row r="549" spans="1:9" ht="14.25">
      <c r="A549" s="303" t="s">
        <v>1011</v>
      </c>
      <c r="B549" s="352" t="s">
        <v>1012</v>
      </c>
      <c r="C549" s="353">
        <f>SUM(C550,C569,C577,C579,C588,C592,C602,C610,C617,C625,C634,C639,C642,C645,C648,C651,C654,C658,C662,C670,C673)</f>
        <v>13507</v>
      </c>
      <c r="D549" s="353">
        <f>SUM(D550,D569,D577,D579,D588,D592,D602,D610,D617,D625,D634,D639,D642,D645,D648,D651,D654,D658,D662,D670,D673)</f>
        <v>7175</v>
      </c>
      <c r="E549" s="353">
        <f>SUM(E550,E569,E577,E579,E588,E592,E602,E610,E617,E625,E634,E639,E642,E645,E648,E651,E654,E658,E662,E670,E673)</f>
        <v>10855</v>
      </c>
      <c r="F549" s="353">
        <f>SUM(F550,F569,F577,F579,F588,F592,F602,F610,F617,F625,F634,F639,F642,F645,F648,F651,F654,F658,F662,F670,F673)</f>
        <v>10829</v>
      </c>
      <c r="G549" s="353">
        <f t="shared" si="24"/>
        <v>150.9268292682927</v>
      </c>
      <c r="H549" s="353">
        <f t="shared" si="25"/>
        <v>80.17324350336862</v>
      </c>
      <c r="I549" s="353">
        <f t="shared" si="26"/>
        <v>99.76047904191617</v>
      </c>
    </row>
    <row r="550" spans="1:9" ht="14.25">
      <c r="A550" s="303" t="s">
        <v>1013</v>
      </c>
      <c r="B550" s="352" t="s">
        <v>1014</v>
      </c>
      <c r="C550" s="353">
        <f>SUM(C551:C568)</f>
        <v>67</v>
      </c>
      <c r="D550" s="353">
        <f>SUM(D551:D568)</f>
        <v>314</v>
      </c>
      <c r="E550" s="353">
        <f>SUM(E551:E568)</f>
        <v>467</v>
      </c>
      <c r="F550" s="353">
        <f>SUM(F551:F568)</f>
        <v>467</v>
      </c>
      <c r="G550" s="353">
        <f t="shared" si="24"/>
        <v>148.72611464968153</v>
      </c>
      <c r="H550" s="353">
        <f t="shared" si="25"/>
        <v>697.0149253731344</v>
      </c>
      <c r="I550" s="353">
        <f t="shared" si="26"/>
        <v>100</v>
      </c>
    </row>
    <row r="551" spans="1:9" ht="14.25">
      <c r="A551" s="303" t="s">
        <v>1015</v>
      </c>
      <c r="B551" s="303" t="s">
        <v>108</v>
      </c>
      <c r="C551" s="354"/>
      <c r="D551" s="354">
        <v>213</v>
      </c>
      <c r="E551" s="354">
        <v>219</v>
      </c>
      <c r="F551" s="354">
        <v>219</v>
      </c>
      <c r="G551" s="353">
        <f t="shared" si="24"/>
        <v>102.8169014084507</v>
      </c>
      <c r="H551" s="353" t="e">
        <f t="shared" si="25"/>
        <v>#DIV/0!</v>
      </c>
      <c r="I551" s="353">
        <f t="shared" si="26"/>
        <v>100</v>
      </c>
    </row>
    <row r="552" spans="1:9" ht="14.25">
      <c r="A552" s="303" t="s">
        <v>1016</v>
      </c>
      <c r="B552" s="303" t="s">
        <v>110</v>
      </c>
      <c r="C552" s="354"/>
      <c r="D552" s="354">
        <v>9</v>
      </c>
      <c r="E552" s="354">
        <v>13</v>
      </c>
      <c r="F552" s="354">
        <v>13</v>
      </c>
      <c r="G552" s="353">
        <f t="shared" si="24"/>
        <v>144.44444444444443</v>
      </c>
      <c r="H552" s="353" t="e">
        <f t="shared" si="25"/>
        <v>#DIV/0!</v>
      </c>
      <c r="I552" s="353">
        <f t="shared" si="26"/>
        <v>100</v>
      </c>
    </row>
    <row r="553" spans="1:9" ht="14.25">
      <c r="A553" s="303" t="s">
        <v>1017</v>
      </c>
      <c r="B553" s="303" t="s">
        <v>112</v>
      </c>
      <c r="C553" s="354"/>
      <c r="D553" s="354"/>
      <c r="E553" s="354"/>
      <c r="F553" s="354"/>
      <c r="G553" s="353" t="e">
        <f t="shared" si="24"/>
        <v>#DIV/0!</v>
      </c>
      <c r="H553" s="353" t="e">
        <f t="shared" si="25"/>
        <v>#DIV/0!</v>
      </c>
      <c r="I553" s="353" t="e">
        <f t="shared" si="26"/>
        <v>#DIV/0!</v>
      </c>
    </row>
    <row r="554" spans="1:9" ht="14.25">
      <c r="A554" s="303" t="s">
        <v>1018</v>
      </c>
      <c r="B554" s="303" t="s">
        <v>1019</v>
      </c>
      <c r="C554" s="354"/>
      <c r="D554" s="354"/>
      <c r="E554" s="354"/>
      <c r="F554" s="354"/>
      <c r="G554" s="353" t="e">
        <f t="shared" si="24"/>
        <v>#DIV/0!</v>
      </c>
      <c r="H554" s="353" t="e">
        <f t="shared" si="25"/>
        <v>#DIV/0!</v>
      </c>
      <c r="I554" s="353" t="e">
        <f t="shared" si="26"/>
        <v>#DIV/0!</v>
      </c>
    </row>
    <row r="555" spans="1:9" ht="14.25">
      <c r="A555" s="303" t="s">
        <v>1020</v>
      </c>
      <c r="B555" s="303" t="s">
        <v>1021</v>
      </c>
      <c r="C555" s="354"/>
      <c r="D555" s="354"/>
      <c r="E555" s="354"/>
      <c r="F555" s="354"/>
      <c r="G555" s="353" t="e">
        <f t="shared" si="24"/>
        <v>#DIV/0!</v>
      </c>
      <c r="H555" s="353" t="e">
        <f t="shared" si="25"/>
        <v>#DIV/0!</v>
      </c>
      <c r="I555" s="353" t="e">
        <f t="shared" si="26"/>
        <v>#DIV/0!</v>
      </c>
    </row>
    <row r="556" spans="1:9" ht="14.25">
      <c r="A556" s="303" t="s">
        <v>1022</v>
      </c>
      <c r="B556" s="303" t="s">
        <v>1023</v>
      </c>
      <c r="C556" s="354"/>
      <c r="D556" s="354"/>
      <c r="E556" s="354"/>
      <c r="F556" s="354"/>
      <c r="G556" s="353" t="e">
        <f t="shared" si="24"/>
        <v>#DIV/0!</v>
      </c>
      <c r="H556" s="353" t="e">
        <f t="shared" si="25"/>
        <v>#DIV/0!</v>
      </c>
      <c r="I556" s="353" t="e">
        <f t="shared" si="26"/>
        <v>#DIV/0!</v>
      </c>
    </row>
    <row r="557" spans="1:9" ht="14.25">
      <c r="A557" s="303" t="s">
        <v>1024</v>
      </c>
      <c r="B557" s="303" t="s">
        <v>1025</v>
      </c>
      <c r="C557" s="354"/>
      <c r="D557" s="354"/>
      <c r="E557" s="354"/>
      <c r="F557" s="354"/>
      <c r="G557" s="353" t="e">
        <f t="shared" si="24"/>
        <v>#DIV/0!</v>
      </c>
      <c r="H557" s="353" t="e">
        <f t="shared" si="25"/>
        <v>#DIV/0!</v>
      </c>
      <c r="I557" s="353" t="e">
        <f t="shared" si="26"/>
        <v>#DIV/0!</v>
      </c>
    </row>
    <row r="558" spans="1:9" ht="14.25">
      <c r="A558" s="303" t="s">
        <v>1026</v>
      </c>
      <c r="B558" s="303" t="s">
        <v>209</v>
      </c>
      <c r="C558" s="354">
        <v>47</v>
      </c>
      <c r="D558" s="354"/>
      <c r="E558" s="354"/>
      <c r="F558" s="354"/>
      <c r="G558" s="353" t="e">
        <f t="shared" si="24"/>
        <v>#DIV/0!</v>
      </c>
      <c r="H558" s="353">
        <f t="shared" si="25"/>
        <v>0</v>
      </c>
      <c r="I558" s="353" t="e">
        <f t="shared" si="26"/>
        <v>#DIV/0!</v>
      </c>
    </row>
    <row r="559" spans="1:9" ht="14.25">
      <c r="A559" s="303" t="s">
        <v>1027</v>
      </c>
      <c r="B559" s="303" t="s">
        <v>1028</v>
      </c>
      <c r="C559" s="354"/>
      <c r="D559" s="354"/>
      <c r="E559" s="354"/>
      <c r="F559" s="354"/>
      <c r="G559" s="353" t="e">
        <f t="shared" si="24"/>
        <v>#DIV/0!</v>
      </c>
      <c r="H559" s="353" t="e">
        <f t="shared" si="25"/>
        <v>#DIV/0!</v>
      </c>
      <c r="I559" s="353" t="e">
        <f t="shared" si="26"/>
        <v>#DIV/0!</v>
      </c>
    </row>
    <row r="560" spans="1:9" ht="14.25">
      <c r="A560" s="303" t="s">
        <v>1029</v>
      </c>
      <c r="B560" s="303" t="s">
        <v>1030</v>
      </c>
      <c r="C560" s="354"/>
      <c r="D560" s="354"/>
      <c r="E560" s="354"/>
      <c r="F560" s="354"/>
      <c r="G560" s="353" t="e">
        <f t="shared" si="24"/>
        <v>#DIV/0!</v>
      </c>
      <c r="H560" s="353" t="e">
        <f t="shared" si="25"/>
        <v>#DIV/0!</v>
      </c>
      <c r="I560" s="353" t="e">
        <f t="shared" si="26"/>
        <v>#DIV/0!</v>
      </c>
    </row>
    <row r="561" spans="1:9" ht="14.25">
      <c r="A561" s="303" t="s">
        <v>1031</v>
      </c>
      <c r="B561" s="303" t="s">
        <v>1032</v>
      </c>
      <c r="C561" s="354"/>
      <c r="D561" s="354"/>
      <c r="E561" s="354"/>
      <c r="F561" s="354"/>
      <c r="G561" s="353" t="e">
        <f t="shared" si="24"/>
        <v>#DIV/0!</v>
      </c>
      <c r="H561" s="353" t="e">
        <f t="shared" si="25"/>
        <v>#DIV/0!</v>
      </c>
      <c r="I561" s="353" t="e">
        <f t="shared" si="26"/>
        <v>#DIV/0!</v>
      </c>
    </row>
    <row r="562" spans="1:9" ht="14.25">
      <c r="A562" s="303" t="s">
        <v>1033</v>
      </c>
      <c r="B562" s="303" t="s">
        <v>1034</v>
      </c>
      <c r="C562" s="354"/>
      <c r="D562" s="354"/>
      <c r="E562" s="354"/>
      <c r="F562" s="354"/>
      <c r="G562" s="353" t="e">
        <f t="shared" si="24"/>
        <v>#DIV/0!</v>
      </c>
      <c r="H562" s="353" t="e">
        <f t="shared" si="25"/>
        <v>#DIV/0!</v>
      </c>
      <c r="I562" s="353" t="e">
        <f t="shared" si="26"/>
        <v>#DIV/0!</v>
      </c>
    </row>
    <row r="563" spans="1:9" ht="14.25">
      <c r="A563" s="303" t="s">
        <v>1035</v>
      </c>
      <c r="B563" s="303" t="s">
        <v>1036</v>
      </c>
      <c r="C563" s="354"/>
      <c r="D563" s="354"/>
      <c r="E563" s="354"/>
      <c r="F563" s="354"/>
      <c r="G563" s="353" t="e">
        <f t="shared" si="24"/>
        <v>#DIV/0!</v>
      </c>
      <c r="H563" s="353" t="e">
        <f t="shared" si="25"/>
        <v>#DIV/0!</v>
      </c>
      <c r="I563" s="353" t="e">
        <f t="shared" si="26"/>
        <v>#DIV/0!</v>
      </c>
    </row>
    <row r="564" spans="1:9" ht="14.25">
      <c r="A564" s="303" t="s">
        <v>1037</v>
      </c>
      <c r="B564" s="303" t="s">
        <v>1038</v>
      </c>
      <c r="C564" s="354"/>
      <c r="D564" s="354"/>
      <c r="E564" s="354"/>
      <c r="F564" s="354"/>
      <c r="G564" s="353" t="e">
        <f t="shared" si="24"/>
        <v>#DIV/0!</v>
      </c>
      <c r="H564" s="353" t="e">
        <f t="shared" si="25"/>
        <v>#DIV/0!</v>
      </c>
      <c r="I564" s="353" t="e">
        <f t="shared" si="26"/>
        <v>#DIV/0!</v>
      </c>
    </row>
    <row r="565" spans="1:9" ht="14.25">
      <c r="A565" s="303" t="s">
        <v>1039</v>
      </c>
      <c r="B565" s="303" t="s">
        <v>1040</v>
      </c>
      <c r="C565" s="354"/>
      <c r="D565" s="354"/>
      <c r="E565" s="354"/>
      <c r="F565" s="354"/>
      <c r="G565" s="353" t="e">
        <f t="shared" si="24"/>
        <v>#DIV/0!</v>
      </c>
      <c r="H565" s="353" t="e">
        <f t="shared" si="25"/>
        <v>#DIV/0!</v>
      </c>
      <c r="I565" s="353" t="e">
        <f t="shared" si="26"/>
        <v>#DIV/0!</v>
      </c>
    </row>
    <row r="566" spans="1:9" ht="14.25">
      <c r="A566" s="303" t="s">
        <v>1041</v>
      </c>
      <c r="B566" s="303" t="s">
        <v>1042</v>
      </c>
      <c r="C566" s="354"/>
      <c r="D566" s="354"/>
      <c r="E566" s="354"/>
      <c r="F566" s="354"/>
      <c r="G566" s="353" t="e">
        <f t="shared" si="24"/>
        <v>#DIV/0!</v>
      </c>
      <c r="H566" s="353" t="e">
        <f t="shared" si="25"/>
        <v>#DIV/0!</v>
      </c>
      <c r="I566" s="353" t="e">
        <f t="shared" si="26"/>
        <v>#DIV/0!</v>
      </c>
    </row>
    <row r="567" spans="1:9" ht="14.25">
      <c r="A567" s="303">
        <v>2080150</v>
      </c>
      <c r="B567" s="303" t="s">
        <v>126</v>
      </c>
      <c r="C567" s="354"/>
      <c r="D567" s="354">
        <v>86</v>
      </c>
      <c r="E567" s="354">
        <v>192</v>
      </c>
      <c r="F567" s="354">
        <v>192</v>
      </c>
      <c r="G567" s="353">
        <f t="shared" si="24"/>
        <v>223.25581395348837</v>
      </c>
      <c r="H567" s="353" t="e">
        <f t="shared" si="25"/>
        <v>#DIV/0!</v>
      </c>
      <c r="I567" s="353">
        <f t="shared" si="26"/>
        <v>100</v>
      </c>
    </row>
    <row r="568" spans="1:9" ht="14.25">
      <c r="A568" s="303" t="s">
        <v>1043</v>
      </c>
      <c r="B568" s="303" t="s">
        <v>1044</v>
      </c>
      <c r="C568" s="354">
        <v>20</v>
      </c>
      <c r="D568" s="354">
        <v>6</v>
      </c>
      <c r="E568" s="354">
        <v>43</v>
      </c>
      <c r="F568" s="354">
        <v>43</v>
      </c>
      <c r="G568" s="353">
        <f t="shared" si="24"/>
        <v>716.6666666666667</v>
      </c>
      <c r="H568" s="353">
        <f t="shared" si="25"/>
        <v>215</v>
      </c>
      <c r="I568" s="353">
        <f t="shared" si="26"/>
        <v>100</v>
      </c>
    </row>
    <row r="569" spans="1:9" ht="14.25">
      <c r="A569" s="303" t="s">
        <v>1045</v>
      </c>
      <c r="B569" s="352" t="s">
        <v>1046</v>
      </c>
      <c r="C569" s="353">
        <f>SUM(C570:C576)</f>
        <v>237</v>
      </c>
      <c r="D569" s="353">
        <f>SUM(D570:D576)</f>
        <v>260</v>
      </c>
      <c r="E569" s="353">
        <f>SUM(E570:E576)</f>
        <v>319</v>
      </c>
      <c r="F569" s="353">
        <f>SUM(F570:F576)</f>
        <v>319</v>
      </c>
      <c r="G569" s="353">
        <f t="shared" si="24"/>
        <v>122.69230769230771</v>
      </c>
      <c r="H569" s="353">
        <f t="shared" si="25"/>
        <v>134.59915611814347</v>
      </c>
      <c r="I569" s="353">
        <f t="shared" si="26"/>
        <v>100</v>
      </c>
    </row>
    <row r="570" spans="1:9" ht="14.25">
      <c r="A570" s="303" t="s">
        <v>1047</v>
      </c>
      <c r="B570" s="303" t="s">
        <v>108</v>
      </c>
      <c r="C570" s="354">
        <v>77</v>
      </c>
      <c r="D570" s="354">
        <v>78</v>
      </c>
      <c r="E570" s="354">
        <v>160</v>
      </c>
      <c r="F570" s="354">
        <v>160</v>
      </c>
      <c r="G570" s="353">
        <f t="shared" si="24"/>
        <v>205.1282051282051</v>
      </c>
      <c r="H570" s="353">
        <f t="shared" si="25"/>
        <v>207.79220779220776</v>
      </c>
      <c r="I570" s="353">
        <f t="shared" si="26"/>
        <v>100</v>
      </c>
    </row>
    <row r="571" spans="1:9" ht="14.25">
      <c r="A571" s="303" t="s">
        <v>1048</v>
      </c>
      <c r="B571" s="303" t="s">
        <v>110</v>
      </c>
      <c r="C571" s="354"/>
      <c r="D571" s="354"/>
      <c r="E571" s="354"/>
      <c r="F571" s="354"/>
      <c r="G571" s="353" t="e">
        <f t="shared" si="24"/>
        <v>#DIV/0!</v>
      </c>
      <c r="H571" s="353" t="e">
        <f t="shared" si="25"/>
        <v>#DIV/0!</v>
      </c>
      <c r="I571" s="353" t="e">
        <f t="shared" si="26"/>
        <v>#DIV/0!</v>
      </c>
    </row>
    <row r="572" spans="1:9" ht="14.25">
      <c r="A572" s="303" t="s">
        <v>1049</v>
      </c>
      <c r="B572" s="303" t="s">
        <v>112</v>
      </c>
      <c r="C572" s="354"/>
      <c r="D572" s="354"/>
      <c r="E572" s="354"/>
      <c r="F572" s="354"/>
      <c r="G572" s="353" t="e">
        <f t="shared" si="24"/>
        <v>#DIV/0!</v>
      </c>
      <c r="H572" s="353" t="e">
        <f t="shared" si="25"/>
        <v>#DIV/0!</v>
      </c>
      <c r="I572" s="353" t="e">
        <f t="shared" si="26"/>
        <v>#DIV/0!</v>
      </c>
    </row>
    <row r="573" spans="1:9" ht="14.25">
      <c r="A573" s="303" t="s">
        <v>1050</v>
      </c>
      <c r="B573" s="303" t="s">
        <v>1051</v>
      </c>
      <c r="C573" s="354"/>
      <c r="D573" s="354"/>
      <c r="E573" s="354"/>
      <c r="F573" s="354"/>
      <c r="G573" s="353" t="e">
        <f t="shared" si="24"/>
        <v>#DIV/0!</v>
      </c>
      <c r="H573" s="353" t="e">
        <f t="shared" si="25"/>
        <v>#DIV/0!</v>
      </c>
      <c r="I573" s="353" t="e">
        <f t="shared" si="26"/>
        <v>#DIV/0!</v>
      </c>
    </row>
    <row r="574" spans="1:9" ht="14.25">
      <c r="A574" s="303" t="s">
        <v>1052</v>
      </c>
      <c r="B574" s="303" t="s">
        <v>1053</v>
      </c>
      <c r="C574" s="354">
        <v>50</v>
      </c>
      <c r="D574" s="354">
        <v>39</v>
      </c>
      <c r="E574" s="354">
        <v>4</v>
      </c>
      <c r="F574" s="354">
        <v>4</v>
      </c>
      <c r="G574" s="353">
        <f t="shared" si="24"/>
        <v>10.256410256410255</v>
      </c>
      <c r="H574" s="353">
        <f t="shared" si="25"/>
        <v>8</v>
      </c>
      <c r="I574" s="353">
        <f t="shared" si="26"/>
        <v>100</v>
      </c>
    </row>
    <row r="575" spans="1:9" ht="14.25">
      <c r="A575" s="303" t="s">
        <v>1054</v>
      </c>
      <c r="B575" s="303" t="s">
        <v>1055</v>
      </c>
      <c r="C575" s="354">
        <v>60</v>
      </c>
      <c r="D575" s="354">
        <v>123</v>
      </c>
      <c r="E575" s="354">
        <v>140</v>
      </c>
      <c r="F575" s="354">
        <v>140</v>
      </c>
      <c r="G575" s="353">
        <f t="shared" si="24"/>
        <v>113.8211382113821</v>
      </c>
      <c r="H575" s="353">
        <f t="shared" si="25"/>
        <v>233.33333333333334</v>
      </c>
      <c r="I575" s="353">
        <f t="shared" si="26"/>
        <v>100</v>
      </c>
    </row>
    <row r="576" spans="1:9" ht="14.25">
      <c r="A576" s="303" t="s">
        <v>1056</v>
      </c>
      <c r="B576" s="303" t="s">
        <v>1057</v>
      </c>
      <c r="C576" s="354">
        <v>50</v>
      </c>
      <c r="D576" s="354">
        <v>20</v>
      </c>
      <c r="E576" s="354">
        <v>15</v>
      </c>
      <c r="F576" s="354">
        <v>15</v>
      </c>
      <c r="G576" s="353">
        <f t="shared" si="24"/>
        <v>75</v>
      </c>
      <c r="H576" s="353">
        <f t="shared" si="25"/>
        <v>30</v>
      </c>
      <c r="I576" s="353">
        <f t="shared" si="26"/>
        <v>100</v>
      </c>
    </row>
    <row r="577" spans="1:9" ht="14.25">
      <c r="A577" s="303" t="s">
        <v>1058</v>
      </c>
      <c r="B577" s="352" t="s">
        <v>1059</v>
      </c>
      <c r="C577" s="353">
        <f>SUM(C578:C578)</f>
        <v>0</v>
      </c>
      <c r="D577" s="353">
        <f>SUM(D578:D578)</f>
        <v>0</v>
      </c>
      <c r="E577" s="353">
        <f>SUM(E578:E578)</f>
        <v>0</v>
      </c>
      <c r="F577" s="353">
        <f>SUM(F578:F578)</f>
        <v>0</v>
      </c>
      <c r="G577" s="353" t="e">
        <f t="shared" si="24"/>
        <v>#DIV/0!</v>
      </c>
      <c r="H577" s="353" t="e">
        <f t="shared" si="25"/>
        <v>#DIV/0!</v>
      </c>
      <c r="I577" s="353" t="e">
        <f t="shared" si="26"/>
        <v>#DIV/0!</v>
      </c>
    </row>
    <row r="578" spans="1:9" ht="14.25">
      <c r="A578" s="303" t="s">
        <v>1060</v>
      </c>
      <c r="B578" s="303" t="s">
        <v>1061</v>
      </c>
      <c r="C578" s="354"/>
      <c r="D578" s="354"/>
      <c r="E578" s="354"/>
      <c r="F578" s="354"/>
      <c r="G578" s="353" t="e">
        <f t="shared" si="24"/>
        <v>#DIV/0!</v>
      </c>
      <c r="H578" s="353" t="e">
        <f t="shared" si="25"/>
        <v>#DIV/0!</v>
      </c>
      <c r="I578" s="353" t="e">
        <f t="shared" si="26"/>
        <v>#DIV/0!</v>
      </c>
    </row>
    <row r="579" spans="1:9" ht="14.25">
      <c r="A579" s="303" t="s">
        <v>1062</v>
      </c>
      <c r="B579" s="352" t="s">
        <v>1063</v>
      </c>
      <c r="C579" s="353">
        <f>SUM(C580:C587)</f>
        <v>3480</v>
      </c>
      <c r="D579" s="353">
        <f>SUM(D580:D587)</f>
        <v>3509</v>
      </c>
      <c r="E579" s="353">
        <f>SUM(E580:E587)</f>
        <v>3592</v>
      </c>
      <c r="F579" s="353">
        <f>SUM(F580:F587)</f>
        <v>3592</v>
      </c>
      <c r="G579" s="353">
        <f t="shared" si="24"/>
        <v>102.36534625249358</v>
      </c>
      <c r="H579" s="353">
        <f t="shared" si="25"/>
        <v>103.21839080459769</v>
      </c>
      <c r="I579" s="353">
        <f t="shared" si="26"/>
        <v>100</v>
      </c>
    </row>
    <row r="580" spans="1:9" ht="14.25">
      <c r="A580" s="303" t="s">
        <v>1064</v>
      </c>
      <c r="B580" s="303" t="s">
        <v>1065</v>
      </c>
      <c r="C580" s="354"/>
      <c r="D580" s="354"/>
      <c r="E580" s="354"/>
      <c r="F580" s="354"/>
      <c r="G580" s="353" t="e">
        <f t="shared" si="24"/>
        <v>#DIV/0!</v>
      </c>
      <c r="H580" s="353" t="e">
        <f t="shared" si="25"/>
        <v>#DIV/0!</v>
      </c>
      <c r="I580" s="353" t="e">
        <f t="shared" si="26"/>
        <v>#DIV/0!</v>
      </c>
    </row>
    <row r="581" spans="1:9" ht="14.25">
      <c r="A581" s="303" t="s">
        <v>1066</v>
      </c>
      <c r="B581" s="303" t="s">
        <v>1067</v>
      </c>
      <c r="C581" s="354"/>
      <c r="D581" s="354"/>
      <c r="E581" s="354"/>
      <c r="F581" s="354"/>
      <c r="G581" s="353" t="e">
        <f t="shared" si="24"/>
        <v>#DIV/0!</v>
      </c>
      <c r="H581" s="353" t="e">
        <f t="shared" si="25"/>
        <v>#DIV/0!</v>
      </c>
      <c r="I581" s="353" t="e">
        <f t="shared" si="26"/>
        <v>#DIV/0!</v>
      </c>
    </row>
    <row r="582" spans="1:9" ht="14.25">
      <c r="A582" s="303" t="s">
        <v>1068</v>
      </c>
      <c r="B582" s="303" t="s">
        <v>1069</v>
      </c>
      <c r="C582" s="354"/>
      <c r="D582" s="354"/>
      <c r="E582" s="354"/>
      <c r="F582" s="354"/>
      <c r="G582" s="353" t="e">
        <f aca="true" t="shared" si="27" ref="G582:G645">F582/D582*100</f>
        <v>#DIV/0!</v>
      </c>
      <c r="H582" s="353" t="e">
        <f aca="true" t="shared" si="28" ref="H582:H645">F582/C582*100</f>
        <v>#DIV/0!</v>
      </c>
      <c r="I582" s="353" t="e">
        <f aca="true" t="shared" si="29" ref="I582:I645">F582/E582*100</f>
        <v>#DIV/0!</v>
      </c>
    </row>
    <row r="583" spans="1:9" ht="14.25">
      <c r="A583" s="303" t="s">
        <v>1070</v>
      </c>
      <c r="B583" s="303" t="s">
        <v>1071</v>
      </c>
      <c r="C583" s="354">
        <v>2086</v>
      </c>
      <c r="D583" s="354">
        <v>2322</v>
      </c>
      <c r="E583" s="354">
        <v>2150</v>
      </c>
      <c r="F583" s="354">
        <v>2150</v>
      </c>
      <c r="G583" s="353">
        <f t="shared" si="27"/>
        <v>92.5925925925926</v>
      </c>
      <c r="H583" s="353">
        <f t="shared" si="28"/>
        <v>103.06807286673059</v>
      </c>
      <c r="I583" s="353">
        <f t="shared" si="29"/>
        <v>100</v>
      </c>
    </row>
    <row r="584" spans="1:9" ht="14.25">
      <c r="A584" s="303" t="s">
        <v>1072</v>
      </c>
      <c r="B584" s="303" t="s">
        <v>1073</v>
      </c>
      <c r="C584" s="354">
        <v>1091</v>
      </c>
      <c r="D584" s="354">
        <v>1161</v>
      </c>
      <c r="E584" s="354">
        <v>1187</v>
      </c>
      <c r="F584" s="354">
        <v>1187</v>
      </c>
      <c r="G584" s="353">
        <f t="shared" si="27"/>
        <v>102.23944875107667</v>
      </c>
      <c r="H584" s="353">
        <f t="shared" si="28"/>
        <v>108.79926672777269</v>
      </c>
      <c r="I584" s="353">
        <f t="shared" si="29"/>
        <v>100</v>
      </c>
    </row>
    <row r="585" spans="1:9" ht="14.25">
      <c r="A585" s="303" t="s">
        <v>1074</v>
      </c>
      <c r="B585" s="303" t="s">
        <v>1075</v>
      </c>
      <c r="C585" s="354"/>
      <c r="D585" s="354"/>
      <c r="E585" s="354"/>
      <c r="F585" s="354"/>
      <c r="G585" s="353" t="e">
        <f t="shared" si="27"/>
        <v>#DIV/0!</v>
      </c>
      <c r="H585" s="353" t="e">
        <f t="shared" si="28"/>
        <v>#DIV/0!</v>
      </c>
      <c r="I585" s="353" t="e">
        <f t="shared" si="29"/>
        <v>#DIV/0!</v>
      </c>
    </row>
    <row r="586" spans="1:9" ht="14.25">
      <c r="A586" s="303" t="s">
        <v>1076</v>
      </c>
      <c r="B586" s="303" t="s">
        <v>1077</v>
      </c>
      <c r="C586" s="354"/>
      <c r="D586" s="354"/>
      <c r="E586" s="354"/>
      <c r="F586" s="354"/>
      <c r="G586" s="353" t="e">
        <f t="shared" si="27"/>
        <v>#DIV/0!</v>
      </c>
      <c r="H586" s="353" t="e">
        <f t="shared" si="28"/>
        <v>#DIV/0!</v>
      </c>
      <c r="I586" s="353" t="e">
        <f t="shared" si="29"/>
        <v>#DIV/0!</v>
      </c>
    </row>
    <row r="587" spans="1:9" ht="14.25">
      <c r="A587" s="303" t="s">
        <v>1078</v>
      </c>
      <c r="B587" s="303" t="s">
        <v>1079</v>
      </c>
      <c r="C587" s="354">
        <v>303</v>
      </c>
      <c r="D587" s="354">
        <v>26</v>
      </c>
      <c r="E587" s="354">
        <v>255</v>
      </c>
      <c r="F587" s="354">
        <v>255</v>
      </c>
      <c r="G587" s="353">
        <f t="shared" si="27"/>
        <v>980.7692307692308</v>
      </c>
      <c r="H587" s="353">
        <f t="shared" si="28"/>
        <v>84.15841584158416</v>
      </c>
      <c r="I587" s="353">
        <f t="shared" si="29"/>
        <v>100</v>
      </c>
    </row>
    <row r="588" spans="1:9" ht="14.25">
      <c r="A588" s="303" t="s">
        <v>1080</v>
      </c>
      <c r="B588" s="352" t="s">
        <v>1081</v>
      </c>
      <c r="C588" s="353">
        <f>SUM(C589:C591)</f>
        <v>93</v>
      </c>
      <c r="D588" s="353">
        <f>SUM(D589:D591)</f>
        <v>0</v>
      </c>
      <c r="E588" s="353">
        <f>SUM(E589:E591)</f>
        <v>0</v>
      </c>
      <c r="F588" s="353">
        <f>SUM(F589:F591)</f>
        <v>0</v>
      </c>
      <c r="G588" s="353" t="e">
        <f t="shared" si="27"/>
        <v>#DIV/0!</v>
      </c>
      <c r="H588" s="353">
        <f t="shared" si="28"/>
        <v>0</v>
      </c>
      <c r="I588" s="353" t="e">
        <f t="shared" si="29"/>
        <v>#DIV/0!</v>
      </c>
    </row>
    <row r="589" spans="1:9" ht="14.25">
      <c r="A589" s="303" t="s">
        <v>1082</v>
      </c>
      <c r="B589" s="303" t="s">
        <v>1083</v>
      </c>
      <c r="C589" s="354"/>
      <c r="D589" s="354"/>
      <c r="E589" s="354"/>
      <c r="F589" s="354"/>
      <c r="G589" s="353" t="e">
        <f t="shared" si="27"/>
        <v>#DIV/0!</v>
      </c>
      <c r="H589" s="353" t="e">
        <f t="shared" si="28"/>
        <v>#DIV/0!</v>
      </c>
      <c r="I589" s="353" t="e">
        <f t="shared" si="29"/>
        <v>#DIV/0!</v>
      </c>
    </row>
    <row r="590" spans="1:9" ht="14.25">
      <c r="A590" s="303" t="s">
        <v>1084</v>
      </c>
      <c r="B590" s="303" t="s">
        <v>1085</v>
      </c>
      <c r="C590" s="354"/>
      <c r="D590" s="354"/>
      <c r="E590" s="354"/>
      <c r="F590" s="354"/>
      <c r="G590" s="353" t="e">
        <f t="shared" si="27"/>
        <v>#DIV/0!</v>
      </c>
      <c r="H590" s="353" t="e">
        <f t="shared" si="28"/>
        <v>#DIV/0!</v>
      </c>
      <c r="I590" s="353" t="e">
        <f t="shared" si="29"/>
        <v>#DIV/0!</v>
      </c>
    </row>
    <row r="591" spans="1:9" ht="14.25">
      <c r="A591" s="303" t="s">
        <v>1086</v>
      </c>
      <c r="B591" s="303" t="s">
        <v>1087</v>
      </c>
      <c r="C591" s="354">
        <v>93</v>
      </c>
      <c r="D591" s="354"/>
      <c r="E591" s="354"/>
      <c r="F591" s="354"/>
      <c r="G591" s="353" t="e">
        <f t="shared" si="27"/>
        <v>#DIV/0!</v>
      </c>
      <c r="H591" s="353">
        <f t="shared" si="28"/>
        <v>0</v>
      </c>
      <c r="I591" s="353" t="e">
        <f t="shared" si="29"/>
        <v>#DIV/0!</v>
      </c>
    </row>
    <row r="592" spans="1:9" ht="14.25">
      <c r="A592" s="303" t="s">
        <v>1088</v>
      </c>
      <c r="B592" s="352" t="s">
        <v>1089</v>
      </c>
      <c r="C592" s="353">
        <f>SUM(C593:C601)</f>
        <v>464</v>
      </c>
      <c r="D592" s="353">
        <f>SUM(D593:D601)</f>
        <v>10</v>
      </c>
      <c r="E592" s="353">
        <f>SUM(E593:E601)</f>
        <v>132</v>
      </c>
      <c r="F592" s="353">
        <f>SUM(F593:F601)</f>
        <v>132</v>
      </c>
      <c r="G592" s="353">
        <f t="shared" si="27"/>
        <v>1320</v>
      </c>
      <c r="H592" s="353">
        <f t="shared" si="28"/>
        <v>28.448275862068968</v>
      </c>
      <c r="I592" s="353">
        <f t="shared" si="29"/>
        <v>100</v>
      </c>
    </row>
    <row r="593" spans="1:9" ht="14.25">
      <c r="A593" s="303" t="s">
        <v>1090</v>
      </c>
      <c r="B593" s="303" t="s">
        <v>1091</v>
      </c>
      <c r="C593" s="354">
        <v>449</v>
      </c>
      <c r="D593" s="354"/>
      <c r="E593" s="354">
        <v>122</v>
      </c>
      <c r="F593" s="354">
        <v>122</v>
      </c>
      <c r="G593" s="353" t="e">
        <f t="shared" si="27"/>
        <v>#DIV/0!</v>
      </c>
      <c r="H593" s="353">
        <f t="shared" si="28"/>
        <v>27.171492204899778</v>
      </c>
      <c r="I593" s="353">
        <f t="shared" si="29"/>
        <v>100</v>
      </c>
    </row>
    <row r="594" spans="1:9" ht="14.25">
      <c r="A594" s="303" t="s">
        <v>1092</v>
      </c>
      <c r="B594" s="303" t="s">
        <v>1093</v>
      </c>
      <c r="C594" s="354"/>
      <c r="D594" s="354"/>
      <c r="E594" s="354"/>
      <c r="F594" s="354"/>
      <c r="G594" s="353" t="e">
        <f t="shared" si="27"/>
        <v>#DIV/0!</v>
      </c>
      <c r="H594" s="353" t="e">
        <f t="shared" si="28"/>
        <v>#DIV/0!</v>
      </c>
      <c r="I594" s="353" t="e">
        <f t="shared" si="29"/>
        <v>#DIV/0!</v>
      </c>
    </row>
    <row r="595" spans="1:9" ht="14.25">
      <c r="A595" s="303" t="s">
        <v>1094</v>
      </c>
      <c r="B595" s="303" t="s">
        <v>1095</v>
      </c>
      <c r="C595" s="354"/>
      <c r="D595" s="354"/>
      <c r="E595" s="354"/>
      <c r="F595" s="354"/>
      <c r="G595" s="353" t="e">
        <f t="shared" si="27"/>
        <v>#DIV/0!</v>
      </c>
      <c r="H595" s="353" t="e">
        <f t="shared" si="28"/>
        <v>#DIV/0!</v>
      </c>
      <c r="I595" s="353" t="e">
        <f t="shared" si="29"/>
        <v>#DIV/0!</v>
      </c>
    </row>
    <row r="596" spans="1:9" ht="14.25">
      <c r="A596" s="303" t="s">
        <v>1096</v>
      </c>
      <c r="B596" s="303" t="s">
        <v>1097</v>
      </c>
      <c r="C596" s="354"/>
      <c r="D596" s="354"/>
      <c r="E596" s="354"/>
      <c r="F596" s="354"/>
      <c r="G596" s="353" t="e">
        <f t="shared" si="27"/>
        <v>#DIV/0!</v>
      </c>
      <c r="H596" s="353" t="e">
        <f t="shared" si="28"/>
        <v>#DIV/0!</v>
      </c>
      <c r="I596" s="353" t="e">
        <f t="shared" si="29"/>
        <v>#DIV/0!</v>
      </c>
    </row>
    <row r="597" spans="1:9" ht="14.25">
      <c r="A597" s="303" t="s">
        <v>1098</v>
      </c>
      <c r="B597" s="303" t="s">
        <v>1099</v>
      </c>
      <c r="C597" s="354"/>
      <c r="D597" s="354"/>
      <c r="E597" s="354"/>
      <c r="F597" s="354"/>
      <c r="G597" s="353" t="e">
        <f t="shared" si="27"/>
        <v>#DIV/0!</v>
      </c>
      <c r="H597" s="353" t="e">
        <f t="shared" si="28"/>
        <v>#DIV/0!</v>
      </c>
      <c r="I597" s="353" t="e">
        <f t="shared" si="29"/>
        <v>#DIV/0!</v>
      </c>
    </row>
    <row r="598" spans="1:9" ht="14.25">
      <c r="A598" s="303" t="s">
        <v>1100</v>
      </c>
      <c r="B598" s="303" t="s">
        <v>1101</v>
      </c>
      <c r="C598" s="354"/>
      <c r="D598" s="354"/>
      <c r="E598" s="354"/>
      <c r="F598" s="354"/>
      <c r="G598" s="353" t="e">
        <f t="shared" si="27"/>
        <v>#DIV/0!</v>
      </c>
      <c r="H598" s="353" t="e">
        <f t="shared" si="28"/>
        <v>#DIV/0!</v>
      </c>
      <c r="I598" s="353" t="e">
        <f t="shared" si="29"/>
        <v>#DIV/0!</v>
      </c>
    </row>
    <row r="599" spans="1:9" ht="14.25">
      <c r="A599" s="303" t="s">
        <v>1102</v>
      </c>
      <c r="B599" s="303" t="s">
        <v>1103</v>
      </c>
      <c r="C599" s="354"/>
      <c r="D599" s="354"/>
      <c r="E599" s="354"/>
      <c r="F599" s="354"/>
      <c r="G599" s="353" t="e">
        <f t="shared" si="27"/>
        <v>#DIV/0!</v>
      </c>
      <c r="H599" s="353" t="e">
        <f t="shared" si="28"/>
        <v>#DIV/0!</v>
      </c>
      <c r="I599" s="353" t="e">
        <f t="shared" si="29"/>
        <v>#DIV/0!</v>
      </c>
    </row>
    <row r="600" spans="1:9" ht="14.25">
      <c r="A600" s="303" t="s">
        <v>1104</v>
      </c>
      <c r="B600" s="303" t="s">
        <v>1105</v>
      </c>
      <c r="C600" s="354"/>
      <c r="D600" s="354"/>
      <c r="E600" s="354"/>
      <c r="F600" s="354"/>
      <c r="G600" s="353" t="e">
        <f t="shared" si="27"/>
        <v>#DIV/0!</v>
      </c>
      <c r="H600" s="353" t="e">
        <f t="shared" si="28"/>
        <v>#DIV/0!</v>
      </c>
      <c r="I600" s="353" t="e">
        <f t="shared" si="29"/>
        <v>#DIV/0!</v>
      </c>
    </row>
    <row r="601" spans="1:9" ht="14.25">
      <c r="A601" s="303" t="s">
        <v>1106</v>
      </c>
      <c r="B601" s="303" t="s">
        <v>1107</v>
      </c>
      <c r="C601" s="354">
        <v>15</v>
      </c>
      <c r="D601" s="354">
        <v>10</v>
      </c>
      <c r="E601" s="354">
        <v>10</v>
      </c>
      <c r="F601" s="354">
        <v>10</v>
      </c>
      <c r="G601" s="353">
        <f t="shared" si="27"/>
        <v>100</v>
      </c>
      <c r="H601" s="353">
        <f t="shared" si="28"/>
        <v>66.66666666666666</v>
      </c>
      <c r="I601" s="353">
        <f t="shared" si="29"/>
        <v>100</v>
      </c>
    </row>
    <row r="602" spans="1:9" ht="14.25">
      <c r="A602" s="303" t="s">
        <v>1108</v>
      </c>
      <c r="B602" s="352" t="s">
        <v>1109</v>
      </c>
      <c r="C602" s="353">
        <f>SUM(C603:C609)</f>
        <v>619</v>
      </c>
      <c r="D602" s="353">
        <f>SUM(D603:D609)</f>
        <v>125</v>
      </c>
      <c r="E602" s="353">
        <f>SUM(E603:E609)</f>
        <v>715</v>
      </c>
      <c r="F602" s="353">
        <f>SUM(F603:F609)</f>
        <v>715</v>
      </c>
      <c r="G602" s="353">
        <f t="shared" si="27"/>
        <v>572</v>
      </c>
      <c r="H602" s="353">
        <f t="shared" si="28"/>
        <v>115.50888529886913</v>
      </c>
      <c r="I602" s="353">
        <f t="shared" si="29"/>
        <v>100</v>
      </c>
    </row>
    <row r="603" spans="1:9" ht="14.25">
      <c r="A603" s="303" t="s">
        <v>1110</v>
      </c>
      <c r="B603" s="303" t="s">
        <v>1111</v>
      </c>
      <c r="C603" s="354">
        <v>262</v>
      </c>
      <c r="D603" s="354">
        <v>33</v>
      </c>
      <c r="E603" s="354">
        <v>343</v>
      </c>
      <c r="F603" s="354">
        <v>343</v>
      </c>
      <c r="G603" s="353">
        <f t="shared" si="27"/>
        <v>1039.3939393939395</v>
      </c>
      <c r="H603" s="353">
        <f t="shared" si="28"/>
        <v>130.91603053435114</v>
      </c>
      <c r="I603" s="353">
        <f t="shared" si="29"/>
        <v>100</v>
      </c>
    </row>
    <row r="604" spans="1:9" ht="14.25">
      <c r="A604" s="303" t="s">
        <v>1112</v>
      </c>
      <c r="B604" s="303" t="s">
        <v>1113</v>
      </c>
      <c r="C604" s="354">
        <v>17</v>
      </c>
      <c r="D604" s="354">
        <v>4</v>
      </c>
      <c r="E604" s="354">
        <v>2</v>
      </c>
      <c r="F604" s="354">
        <v>2</v>
      </c>
      <c r="G604" s="353">
        <f t="shared" si="27"/>
        <v>50</v>
      </c>
      <c r="H604" s="353">
        <f t="shared" si="28"/>
        <v>11.76470588235294</v>
      </c>
      <c r="I604" s="353">
        <f t="shared" si="29"/>
        <v>100</v>
      </c>
    </row>
    <row r="605" spans="1:9" ht="14.25">
      <c r="A605" s="303" t="s">
        <v>1114</v>
      </c>
      <c r="B605" s="303" t="s">
        <v>1115</v>
      </c>
      <c r="C605" s="354">
        <v>139</v>
      </c>
      <c r="D605" s="354"/>
      <c r="E605" s="354">
        <v>67</v>
      </c>
      <c r="F605" s="354">
        <v>67</v>
      </c>
      <c r="G605" s="353" t="e">
        <f t="shared" si="27"/>
        <v>#DIV/0!</v>
      </c>
      <c r="H605" s="353">
        <f t="shared" si="28"/>
        <v>48.201438848920866</v>
      </c>
      <c r="I605" s="353">
        <f t="shared" si="29"/>
        <v>100</v>
      </c>
    </row>
    <row r="606" spans="1:9" ht="14.25">
      <c r="A606" s="303" t="s">
        <v>1116</v>
      </c>
      <c r="B606" s="303" t="s">
        <v>1117</v>
      </c>
      <c r="C606" s="354"/>
      <c r="D606" s="354"/>
      <c r="E606" s="354">
        <v>35</v>
      </c>
      <c r="F606" s="354">
        <v>35</v>
      </c>
      <c r="G606" s="353" t="e">
        <f t="shared" si="27"/>
        <v>#DIV/0!</v>
      </c>
      <c r="H606" s="353" t="e">
        <f t="shared" si="28"/>
        <v>#DIV/0!</v>
      </c>
      <c r="I606" s="353">
        <f t="shared" si="29"/>
        <v>100</v>
      </c>
    </row>
    <row r="607" spans="1:9" ht="14.25">
      <c r="A607" s="303" t="s">
        <v>1118</v>
      </c>
      <c r="B607" s="303" t="s">
        <v>1119</v>
      </c>
      <c r="C607" s="354">
        <v>43</v>
      </c>
      <c r="D607" s="354">
        <v>58</v>
      </c>
      <c r="E607" s="354">
        <v>88</v>
      </c>
      <c r="F607" s="354">
        <v>88</v>
      </c>
      <c r="G607" s="353">
        <f t="shared" si="27"/>
        <v>151.72413793103448</v>
      </c>
      <c r="H607" s="353">
        <f t="shared" si="28"/>
        <v>204.6511627906977</v>
      </c>
      <c r="I607" s="353">
        <f t="shared" si="29"/>
        <v>100</v>
      </c>
    </row>
    <row r="608" spans="1:9" ht="14.25">
      <c r="A608" s="303" t="s">
        <v>1120</v>
      </c>
      <c r="B608" s="303" t="s">
        <v>1121</v>
      </c>
      <c r="C608" s="354"/>
      <c r="D608" s="354"/>
      <c r="E608" s="354"/>
      <c r="F608" s="354"/>
      <c r="G608" s="353" t="e">
        <f t="shared" si="27"/>
        <v>#DIV/0!</v>
      </c>
      <c r="H608" s="353" t="e">
        <f t="shared" si="28"/>
        <v>#DIV/0!</v>
      </c>
      <c r="I608" s="353" t="e">
        <f t="shared" si="29"/>
        <v>#DIV/0!</v>
      </c>
    </row>
    <row r="609" spans="1:9" ht="14.25">
      <c r="A609" s="303" t="s">
        <v>1122</v>
      </c>
      <c r="B609" s="303" t="s">
        <v>1123</v>
      </c>
      <c r="C609" s="354">
        <v>158</v>
      </c>
      <c r="D609" s="354">
        <v>30</v>
      </c>
      <c r="E609" s="354">
        <v>180</v>
      </c>
      <c r="F609" s="354">
        <v>180</v>
      </c>
      <c r="G609" s="353">
        <f t="shared" si="27"/>
        <v>600</v>
      </c>
      <c r="H609" s="353">
        <f t="shared" si="28"/>
        <v>113.9240506329114</v>
      </c>
      <c r="I609" s="353">
        <f t="shared" si="29"/>
        <v>100</v>
      </c>
    </row>
    <row r="610" spans="1:9" ht="14.25">
      <c r="A610" s="303" t="s">
        <v>1124</v>
      </c>
      <c r="B610" s="352" t="s">
        <v>1125</v>
      </c>
      <c r="C610" s="353">
        <f>SUM(C611:C616)</f>
        <v>264</v>
      </c>
      <c r="D610" s="353">
        <f>SUM(D611:D616)</f>
        <v>154</v>
      </c>
      <c r="E610" s="353">
        <f>SUM(E611:E616)</f>
        <v>263</v>
      </c>
      <c r="F610" s="353">
        <f>SUM(F611:F616)</f>
        <v>262</v>
      </c>
      <c r="G610" s="353">
        <f t="shared" si="27"/>
        <v>170.12987012987014</v>
      </c>
      <c r="H610" s="353">
        <f t="shared" si="28"/>
        <v>99.24242424242425</v>
      </c>
      <c r="I610" s="353">
        <f t="shared" si="29"/>
        <v>99.61977186311786</v>
      </c>
    </row>
    <row r="611" spans="1:9" ht="14.25">
      <c r="A611" s="303" t="s">
        <v>1126</v>
      </c>
      <c r="B611" s="303" t="s">
        <v>1127</v>
      </c>
      <c r="C611" s="354">
        <v>147</v>
      </c>
      <c r="D611" s="354">
        <v>101</v>
      </c>
      <c r="E611" s="354">
        <v>96</v>
      </c>
      <c r="F611" s="354">
        <v>96</v>
      </c>
      <c r="G611" s="353">
        <f t="shared" si="27"/>
        <v>95.04950495049505</v>
      </c>
      <c r="H611" s="353">
        <f t="shared" si="28"/>
        <v>65.3061224489796</v>
      </c>
      <c r="I611" s="353">
        <f t="shared" si="29"/>
        <v>100</v>
      </c>
    </row>
    <row r="612" spans="1:9" ht="14.25">
      <c r="A612" s="303" t="s">
        <v>1128</v>
      </c>
      <c r="B612" s="303" t="s">
        <v>1129</v>
      </c>
      <c r="C612" s="354">
        <v>8</v>
      </c>
      <c r="D612" s="354"/>
      <c r="E612" s="354">
        <v>36</v>
      </c>
      <c r="F612" s="354">
        <v>35</v>
      </c>
      <c r="G612" s="353" t="e">
        <f t="shared" si="27"/>
        <v>#DIV/0!</v>
      </c>
      <c r="H612" s="353">
        <f t="shared" si="28"/>
        <v>437.5</v>
      </c>
      <c r="I612" s="353">
        <f t="shared" si="29"/>
        <v>97.22222222222221</v>
      </c>
    </row>
    <row r="613" spans="1:9" ht="14.25">
      <c r="A613" s="303" t="s">
        <v>1130</v>
      </c>
      <c r="B613" s="303" t="s">
        <v>1131</v>
      </c>
      <c r="C613" s="354"/>
      <c r="D613" s="354"/>
      <c r="E613" s="354"/>
      <c r="F613" s="354"/>
      <c r="G613" s="353" t="e">
        <f t="shared" si="27"/>
        <v>#DIV/0!</v>
      </c>
      <c r="H613" s="353" t="e">
        <f t="shared" si="28"/>
        <v>#DIV/0!</v>
      </c>
      <c r="I613" s="353" t="e">
        <f t="shared" si="29"/>
        <v>#DIV/0!</v>
      </c>
    </row>
    <row r="614" spans="1:9" ht="14.25">
      <c r="A614" s="303" t="s">
        <v>1132</v>
      </c>
      <c r="B614" s="303" t="s">
        <v>1133</v>
      </c>
      <c r="C614" s="354"/>
      <c r="D614" s="354">
        <v>3</v>
      </c>
      <c r="E614" s="354">
        <v>5</v>
      </c>
      <c r="F614" s="354">
        <v>5</v>
      </c>
      <c r="G614" s="353">
        <f t="shared" si="27"/>
        <v>166.66666666666669</v>
      </c>
      <c r="H614" s="353" t="e">
        <f t="shared" si="28"/>
        <v>#DIV/0!</v>
      </c>
      <c r="I614" s="353">
        <f t="shared" si="29"/>
        <v>100</v>
      </c>
    </row>
    <row r="615" spans="1:9" ht="14.25">
      <c r="A615" s="303" t="s">
        <v>1134</v>
      </c>
      <c r="B615" s="359" t="s">
        <v>1135</v>
      </c>
      <c r="C615" s="354">
        <v>26</v>
      </c>
      <c r="D615" s="354">
        <v>50</v>
      </c>
      <c r="E615" s="354">
        <v>111</v>
      </c>
      <c r="F615" s="354">
        <v>111</v>
      </c>
      <c r="G615" s="353">
        <f t="shared" si="27"/>
        <v>222.00000000000003</v>
      </c>
      <c r="H615" s="353">
        <f t="shared" si="28"/>
        <v>426.9230769230769</v>
      </c>
      <c r="I615" s="353">
        <f t="shared" si="29"/>
        <v>100</v>
      </c>
    </row>
    <row r="616" spans="1:9" ht="14.25">
      <c r="A616" s="303" t="s">
        <v>1136</v>
      </c>
      <c r="B616" s="303" t="s">
        <v>1137</v>
      </c>
      <c r="C616" s="354">
        <v>83</v>
      </c>
      <c r="D616" s="354"/>
      <c r="E616" s="354">
        <v>15</v>
      </c>
      <c r="F616" s="354">
        <v>15</v>
      </c>
      <c r="G616" s="353" t="e">
        <f t="shared" si="27"/>
        <v>#DIV/0!</v>
      </c>
      <c r="H616" s="353">
        <f t="shared" si="28"/>
        <v>18.072289156626507</v>
      </c>
      <c r="I616" s="353">
        <f t="shared" si="29"/>
        <v>100</v>
      </c>
    </row>
    <row r="617" spans="1:9" ht="14.25">
      <c r="A617" s="303" t="s">
        <v>1138</v>
      </c>
      <c r="B617" s="352" t="s">
        <v>1139</v>
      </c>
      <c r="C617" s="353">
        <f>SUM(C618:C624)</f>
        <v>499</v>
      </c>
      <c r="D617" s="353">
        <f>SUM(D618:D624)</f>
        <v>296</v>
      </c>
      <c r="E617" s="353">
        <f>SUM(E618:E624)</f>
        <v>288</v>
      </c>
      <c r="F617" s="353">
        <f>SUM(F618:F624)</f>
        <v>288</v>
      </c>
      <c r="G617" s="353">
        <f t="shared" si="27"/>
        <v>97.2972972972973</v>
      </c>
      <c r="H617" s="353">
        <f t="shared" si="28"/>
        <v>57.71543086172345</v>
      </c>
      <c r="I617" s="353">
        <f t="shared" si="29"/>
        <v>100</v>
      </c>
    </row>
    <row r="618" spans="1:9" ht="14.25">
      <c r="A618" s="303" t="s">
        <v>1140</v>
      </c>
      <c r="B618" s="303" t="s">
        <v>1141</v>
      </c>
      <c r="C618" s="354">
        <v>5</v>
      </c>
      <c r="D618" s="354">
        <v>16</v>
      </c>
      <c r="E618" s="354">
        <v>11</v>
      </c>
      <c r="F618" s="354">
        <v>11</v>
      </c>
      <c r="G618" s="353">
        <f t="shared" si="27"/>
        <v>68.75</v>
      </c>
      <c r="H618" s="353">
        <f t="shared" si="28"/>
        <v>220.00000000000003</v>
      </c>
      <c r="I618" s="353">
        <f t="shared" si="29"/>
        <v>100</v>
      </c>
    </row>
    <row r="619" spans="1:9" ht="14.25">
      <c r="A619" s="303" t="s">
        <v>1142</v>
      </c>
      <c r="B619" s="303" t="s">
        <v>1143</v>
      </c>
      <c r="C619" s="354">
        <v>101</v>
      </c>
      <c r="D619" s="354">
        <v>138</v>
      </c>
      <c r="E619" s="354">
        <v>113</v>
      </c>
      <c r="F619" s="354">
        <v>113</v>
      </c>
      <c r="G619" s="353">
        <f t="shared" si="27"/>
        <v>81.88405797101449</v>
      </c>
      <c r="H619" s="353">
        <f t="shared" si="28"/>
        <v>111.88118811881189</v>
      </c>
      <c r="I619" s="353">
        <f t="shared" si="29"/>
        <v>100</v>
      </c>
    </row>
    <row r="620" spans="1:9" ht="14.25">
      <c r="A620" s="303" t="s">
        <v>1144</v>
      </c>
      <c r="B620" s="303" t="s">
        <v>1145</v>
      </c>
      <c r="C620" s="354"/>
      <c r="D620" s="354"/>
      <c r="E620" s="354"/>
      <c r="F620" s="354"/>
      <c r="G620" s="353" t="e">
        <f t="shared" si="27"/>
        <v>#DIV/0!</v>
      </c>
      <c r="H620" s="353" t="e">
        <f t="shared" si="28"/>
        <v>#DIV/0!</v>
      </c>
      <c r="I620" s="353" t="e">
        <f t="shared" si="29"/>
        <v>#DIV/0!</v>
      </c>
    </row>
    <row r="621" spans="1:9" ht="14.25">
      <c r="A621" s="303" t="s">
        <v>1146</v>
      </c>
      <c r="B621" s="303" t="s">
        <v>1147</v>
      </c>
      <c r="C621" s="354">
        <v>152</v>
      </c>
      <c r="D621" s="354">
        <v>6</v>
      </c>
      <c r="E621" s="354">
        <v>11</v>
      </c>
      <c r="F621" s="354">
        <v>11</v>
      </c>
      <c r="G621" s="353">
        <f t="shared" si="27"/>
        <v>183.33333333333331</v>
      </c>
      <c r="H621" s="353">
        <f t="shared" si="28"/>
        <v>7.236842105263158</v>
      </c>
      <c r="I621" s="353">
        <f t="shared" si="29"/>
        <v>100</v>
      </c>
    </row>
    <row r="622" spans="1:9" ht="14.25">
      <c r="A622" s="303" t="s">
        <v>1148</v>
      </c>
      <c r="B622" s="303" t="s">
        <v>1149</v>
      </c>
      <c r="C622" s="354">
        <v>71</v>
      </c>
      <c r="D622" s="354">
        <v>73</v>
      </c>
      <c r="E622" s="354">
        <v>82</v>
      </c>
      <c r="F622" s="354">
        <v>82</v>
      </c>
      <c r="G622" s="353">
        <f t="shared" si="27"/>
        <v>112.32876712328768</v>
      </c>
      <c r="H622" s="353">
        <f t="shared" si="28"/>
        <v>115.49295774647888</v>
      </c>
      <c r="I622" s="353">
        <f t="shared" si="29"/>
        <v>100</v>
      </c>
    </row>
    <row r="623" spans="1:9" ht="14.25">
      <c r="A623" s="303" t="s">
        <v>1150</v>
      </c>
      <c r="B623" s="303" t="s">
        <v>1151</v>
      </c>
      <c r="C623" s="354"/>
      <c r="D623" s="354">
        <v>10</v>
      </c>
      <c r="E623" s="354">
        <v>71</v>
      </c>
      <c r="F623" s="354">
        <v>71</v>
      </c>
      <c r="G623" s="353">
        <f t="shared" si="27"/>
        <v>710</v>
      </c>
      <c r="H623" s="353" t="e">
        <f t="shared" si="28"/>
        <v>#DIV/0!</v>
      </c>
      <c r="I623" s="353">
        <f t="shared" si="29"/>
        <v>100</v>
      </c>
    </row>
    <row r="624" spans="1:9" ht="14.25">
      <c r="A624" s="303" t="s">
        <v>1152</v>
      </c>
      <c r="B624" s="303" t="s">
        <v>1153</v>
      </c>
      <c r="C624" s="354">
        <v>170</v>
      </c>
      <c r="D624" s="354">
        <v>53</v>
      </c>
      <c r="E624" s="354"/>
      <c r="F624" s="354"/>
      <c r="G624" s="353">
        <f t="shared" si="27"/>
        <v>0</v>
      </c>
      <c r="H624" s="353">
        <f t="shared" si="28"/>
        <v>0</v>
      </c>
      <c r="I624" s="353" t="e">
        <f t="shared" si="29"/>
        <v>#DIV/0!</v>
      </c>
    </row>
    <row r="625" spans="1:9" ht="14.25">
      <c r="A625" s="303" t="s">
        <v>1154</v>
      </c>
      <c r="B625" s="352" t="s">
        <v>1155</v>
      </c>
      <c r="C625" s="353">
        <f>SUM(C626:C633)</f>
        <v>541</v>
      </c>
      <c r="D625" s="353">
        <f>SUM(D626:D633)</f>
        <v>420</v>
      </c>
      <c r="E625" s="353">
        <f>SUM(E626:E633)</f>
        <v>488</v>
      </c>
      <c r="F625" s="353">
        <f>SUM(F626:F633)</f>
        <v>488</v>
      </c>
      <c r="G625" s="353">
        <f t="shared" si="27"/>
        <v>116.1904761904762</v>
      </c>
      <c r="H625" s="353">
        <f t="shared" si="28"/>
        <v>90.20332717190388</v>
      </c>
      <c r="I625" s="353">
        <f t="shared" si="29"/>
        <v>100</v>
      </c>
    </row>
    <row r="626" spans="1:9" ht="14.25">
      <c r="A626" s="303" t="s">
        <v>1156</v>
      </c>
      <c r="B626" s="303" t="s">
        <v>108</v>
      </c>
      <c r="C626" s="354">
        <v>82</v>
      </c>
      <c r="D626" s="354">
        <v>64</v>
      </c>
      <c r="E626" s="354">
        <v>87</v>
      </c>
      <c r="F626" s="354">
        <v>87</v>
      </c>
      <c r="G626" s="353">
        <f t="shared" si="27"/>
        <v>135.9375</v>
      </c>
      <c r="H626" s="353">
        <f t="shared" si="28"/>
        <v>106.09756097560977</v>
      </c>
      <c r="I626" s="353">
        <f t="shared" si="29"/>
        <v>100</v>
      </c>
    </row>
    <row r="627" spans="1:9" ht="14.25">
      <c r="A627" s="303" t="s">
        <v>1157</v>
      </c>
      <c r="B627" s="303" t="s">
        <v>110</v>
      </c>
      <c r="C627" s="354"/>
      <c r="D627" s="354"/>
      <c r="E627" s="354"/>
      <c r="F627" s="354"/>
      <c r="G627" s="353" t="e">
        <f t="shared" si="27"/>
        <v>#DIV/0!</v>
      </c>
      <c r="H627" s="353" t="e">
        <f t="shared" si="28"/>
        <v>#DIV/0!</v>
      </c>
      <c r="I627" s="353" t="e">
        <f t="shared" si="29"/>
        <v>#DIV/0!</v>
      </c>
    </row>
    <row r="628" spans="1:9" ht="14.25">
      <c r="A628" s="303" t="s">
        <v>1158</v>
      </c>
      <c r="B628" s="303" t="s">
        <v>112</v>
      </c>
      <c r="C628" s="354"/>
      <c r="D628" s="354"/>
      <c r="E628" s="354"/>
      <c r="F628" s="354"/>
      <c r="G628" s="353" t="e">
        <f t="shared" si="27"/>
        <v>#DIV/0!</v>
      </c>
      <c r="H628" s="353" t="e">
        <f t="shared" si="28"/>
        <v>#DIV/0!</v>
      </c>
      <c r="I628" s="353" t="e">
        <f t="shared" si="29"/>
        <v>#DIV/0!</v>
      </c>
    </row>
    <row r="629" spans="1:9" ht="14.25">
      <c r="A629" s="303" t="s">
        <v>1159</v>
      </c>
      <c r="B629" s="303" t="s">
        <v>1160</v>
      </c>
      <c r="C629" s="354">
        <v>2</v>
      </c>
      <c r="D629" s="354">
        <v>5</v>
      </c>
      <c r="E629" s="354"/>
      <c r="F629" s="354"/>
      <c r="G629" s="353">
        <f t="shared" si="27"/>
        <v>0</v>
      </c>
      <c r="H629" s="353">
        <f t="shared" si="28"/>
        <v>0</v>
      </c>
      <c r="I629" s="353" t="e">
        <f t="shared" si="29"/>
        <v>#DIV/0!</v>
      </c>
    </row>
    <row r="630" spans="1:9" ht="14.25">
      <c r="A630" s="303" t="s">
        <v>1161</v>
      </c>
      <c r="B630" s="303" t="s">
        <v>1162</v>
      </c>
      <c r="C630" s="354">
        <v>26</v>
      </c>
      <c r="D630" s="354">
        <v>18</v>
      </c>
      <c r="E630" s="354">
        <v>10</v>
      </c>
      <c r="F630" s="354">
        <v>10</v>
      </c>
      <c r="G630" s="353">
        <f t="shared" si="27"/>
        <v>55.55555555555556</v>
      </c>
      <c r="H630" s="353">
        <f t="shared" si="28"/>
        <v>38.46153846153847</v>
      </c>
      <c r="I630" s="353">
        <f t="shared" si="29"/>
        <v>100</v>
      </c>
    </row>
    <row r="631" spans="1:9" ht="14.25">
      <c r="A631" s="303" t="s">
        <v>1163</v>
      </c>
      <c r="B631" s="303" t="s">
        <v>1164</v>
      </c>
      <c r="C631" s="354">
        <v>6</v>
      </c>
      <c r="D631" s="354"/>
      <c r="E631" s="354"/>
      <c r="F631" s="354"/>
      <c r="G631" s="353" t="e">
        <f t="shared" si="27"/>
        <v>#DIV/0!</v>
      </c>
      <c r="H631" s="353">
        <f t="shared" si="28"/>
        <v>0</v>
      </c>
      <c r="I631" s="353" t="e">
        <f t="shared" si="29"/>
        <v>#DIV/0!</v>
      </c>
    </row>
    <row r="632" spans="1:9" ht="14.25">
      <c r="A632" s="303" t="s">
        <v>1165</v>
      </c>
      <c r="B632" s="303" t="s">
        <v>1166</v>
      </c>
      <c r="C632" s="354">
        <v>169</v>
      </c>
      <c r="D632" s="354">
        <v>83</v>
      </c>
      <c r="E632" s="354">
        <v>162</v>
      </c>
      <c r="F632" s="354">
        <v>162</v>
      </c>
      <c r="G632" s="353">
        <f t="shared" si="27"/>
        <v>195.18072289156626</v>
      </c>
      <c r="H632" s="353">
        <f t="shared" si="28"/>
        <v>95.85798816568047</v>
      </c>
      <c r="I632" s="353">
        <f t="shared" si="29"/>
        <v>100</v>
      </c>
    </row>
    <row r="633" spans="1:9" ht="14.25">
      <c r="A633" s="303" t="s">
        <v>1167</v>
      </c>
      <c r="B633" s="303" t="s">
        <v>1168</v>
      </c>
      <c r="C633" s="354">
        <v>256</v>
      </c>
      <c r="D633" s="354">
        <v>250</v>
      </c>
      <c r="E633" s="354">
        <v>229</v>
      </c>
      <c r="F633" s="354">
        <v>229</v>
      </c>
      <c r="G633" s="353">
        <f t="shared" si="27"/>
        <v>91.60000000000001</v>
      </c>
      <c r="H633" s="353">
        <f t="shared" si="28"/>
        <v>89.453125</v>
      </c>
      <c r="I633" s="353">
        <f t="shared" si="29"/>
        <v>100</v>
      </c>
    </row>
    <row r="634" spans="1:9" ht="14.25">
      <c r="A634" s="303" t="s">
        <v>1169</v>
      </c>
      <c r="B634" s="352" t="s">
        <v>1170</v>
      </c>
      <c r="C634" s="353">
        <f>SUM(C635:C638)</f>
        <v>25</v>
      </c>
      <c r="D634" s="353">
        <f>SUM(D635:D638)</f>
        <v>0</v>
      </c>
      <c r="E634" s="353">
        <f>SUM(E635:E638)</f>
        <v>0</v>
      </c>
      <c r="F634" s="353">
        <f>SUM(F635:F638)</f>
        <v>0</v>
      </c>
      <c r="G634" s="353" t="e">
        <f t="shared" si="27"/>
        <v>#DIV/0!</v>
      </c>
      <c r="H634" s="353">
        <f t="shared" si="28"/>
        <v>0</v>
      </c>
      <c r="I634" s="353" t="e">
        <f t="shared" si="29"/>
        <v>#DIV/0!</v>
      </c>
    </row>
    <row r="635" spans="1:9" ht="14.25">
      <c r="A635" s="303" t="s">
        <v>1171</v>
      </c>
      <c r="B635" s="303" t="s">
        <v>108</v>
      </c>
      <c r="C635" s="354">
        <v>25</v>
      </c>
      <c r="D635" s="354"/>
      <c r="E635" s="354"/>
      <c r="F635" s="354"/>
      <c r="G635" s="353" t="e">
        <f t="shared" si="27"/>
        <v>#DIV/0!</v>
      </c>
      <c r="H635" s="353">
        <f t="shared" si="28"/>
        <v>0</v>
      </c>
      <c r="I635" s="353" t="e">
        <f t="shared" si="29"/>
        <v>#DIV/0!</v>
      </c>
    </row>
    <row r="636" spans="1:9" ht="14.25">
      <c r="A636" s="303" t="s">
        <v>1172</v>
      </c>
      <c r="B636" s="303" t="s">
        <v>110</v>
      </c>
      <c r="C636" s="354"/>
      <c r="D636" s="354"/>
      <c r="E636" s="354"/>
      <c r="F636" s="354"/>
      <c r="G636" s="353" t="e">
        <f t="shared" si="27"/>
        <v>#DIV/0!</v>
      </c>
      <c r="H636" s="353" t="e">
        <f t="shared" si="28"/>
        <v>#DIV/0!</v>
      </c>
      <c r="I636" s="353" t="e">
        <f t="shared" si="29"/>
        <v>#DIV/0!</v>
      </c>
    </row>
    <row r="637" spans="1:9" ht="14.25">
      <c r="A637" s="303" t="s">
        <v>1173</v>
      </c>
      <c r="B637" s="303" t="s">
        <v>112</v>
      </c>
      <c r="C637" s="354"/>
      <c r="D637" s="354"/>
      <c r="E637" s="354"/>
      <c r="F637" s="354"/>
      <c r="G637" s="353" t="e">
        <f t="shared" si="27"/>
        <v>#DIV/0!</v>
      </c>
      <c r="H637" s="353" t="e">
        <f t="shared" si="28"/>
        <v>#DIV/0!</v>
      </c>
      <c r="I637" s="353" t="e">
        <f t="shared" si="29"/>
        <v>#DIV/0!</v>
      </c>
    </row>
    <row r="638" spans="1:9" ht="14.25">
      <c r="A638" s="303" t="s">
        <v>1174</v>
      </c>
      <c r="B638" s="303" t="s">
        <v>1175</v>
      </c>
      <c r="C638" s="354"/>
      <c r="D638" s="354"/>
      <c r="E638" s="354"/>
      <c r="F638" s="354"/>
      <c r="G638" s="353" t="e">
        <f t="shared" si="27"/>
        <v>#DIV/0!</v>
      </c>
      <c r="H638" s="353" t="e">
        <f t="shared" si="28"/>
        <v>#DIV/0!</v>
      </c>
      <c r="I638" s="353" t="e">
        <f t="shared" si="29"/>
        <v>#DIV/0!</v>
      </c>
    </row>
    <row r="639" spans="1:9" ht="14.25">
      <c r="A639" s="303" t="s">
        <v>1176</v>
      </c>
      <c r="B639" s="352" t="s">
        <v>1177</v>
      </c>
      <c r="C639" s="353">
        <f>SUM(C640:C641)</f>
        <v>1445</v>
      </c>
      <c r="D639" s="353">
        <f>SUM(D640:D641)</f>
        <v>116</v>
      </c>
      <c r="E639" s="353">
        <f>SUM(E640:E641)</f>
        <v>1402</v>
      </c>
      <c r="F639" s="353">
        <f>SUM(F640:F641)</f>
        <v>1402</v>
      </c>
      <c r="G639" s="353">
        <f t="shared" si="27"/>
        <v>1208.6206896551723</v>
      </c>
      <c r="H639" s="353">
        <f t="shared" si="28"/>
        <v>97.0242214532872</v>
      </c>
      <c r="I639" s="353">
        <f t="shared" si="29"/>
        <v>100</v>
      </c>
    </row>
    <row r="640" spans="1:9" ht="14.25">
      <c r="A640" s="303" t="s">
        <v>1178</v>
      </c>
      <c r="B640" s="303" t="s">
        <v>1179</v>
      </c>
      <c r="C640" s="354">
        <v>134</v>
      </c>
      <c r="D640" s="354">
        <v>22</v>
      </c>
      <c r="E640" s="354">
        <v>85</v>
      </c>
      <c r="F640" s="354">
        <v>85</v>
      </c>
      <c r="G640" s="353">
        <f t="shared" si="27"/>
        <v>386.3636363636364</v>
      </c>
      <c r="H640" s="353">
        <f t="shared" si="28"/>
        <v>63.43283582089553</v>
      </c>
      <c r="I640" s="353">
        <f t="shared" si="29"/>
        <v>100</v>
      </c>
    </row>
    <row r="641" spans="1:9" ht="14.25">
      <c r="A641" s="303" t="s">
        <v>1180</v>
      </c>
      <c r="B641" s="303" t="s">
        <v>1181</v>
      </c>
      <c r="C641" s="354">
        <v>1311</v>
      </c>
      <c r="D641" s="354">
        <v>94</v>
      </c>
      <c r="E641" s="354">
        <v>1317</v>
      </c>
      <c r="F641" s="354">
        <v>1317</v>
      </c>
      <c r="G641" s="353">
        <f t="shared" si="27"/>
        <v>1401.063829787234</v>
      </c>
      <c r="H641" s="353">
        <f t="shared" si="28"/>
        <v>100.45766590389016</v>
      </c>
      <c r="I641" s="353">
        <f t="shared" si="29"/>
        <v>100</v>
      </c>
    </row>
    <row r="642" spans="1:9" ht="14.25">
      <c r="A642" s="303" t="s">
        <v>1182</v>
      </c>
      <c r="B642" s="352" t="s">
        <v>1183</v>
      </c>
      <c r="C642" s="353">
        <f>SUM(C643:C644)</f>
        <v>157</v>
      </c>
      <c r="D642" s="353">
        <f>SUM(D643:D644)</f>
        <v>20</v>
      </c>
      <c r="E642" s="353">
        <f>SUM(E643:E644)</f>
        <v>60</v>
      </c>
      <c r="F642" s="353">
        <f>SUM(F643:F644)</f>
        <v>60</v>
      </c>
      <c r="G642" s="353">
        <f t="shared" si="27"/>
        <v>300</v>
      </c>
      <c r="H642" s="353">
        <f t="shared" si="28"/>
        <v>38.21656050955414</v>
      </c>
      <c r="I642" s="353">
        <f t="shared" si="29"/>
        <v>100</v>
      </c>
    </row>
    <row r="643" spans="1:9" ht="14.25">
      <c r="A643" s="303" t="s">
        <v>1184</v>
      </c>
      <c r="B643" s="303" t="s">
        <v>1185</v>
      </c>
      <c r="C643" s="354">
        <v>142</v>
      </c>
      <c r="D643" s="354">
        <v>10</v>
      </c>
      <c r="E643" s="354">
        <v>50</v>
      </c>
      <c r="F643" s="354">
        <v>50</v>
      </c>
      <c r="G643" s="353">
        <f t="shared" si="27"/>
        <v>500</v>
      </c>
      <c r="H643" s="353">
        <f t="shared" si="28"/>
        <v>35.2112676056338</v>
      </c>
      <c r="I643" s="353">
        <f t="shared" si="29"/>
        <v>100</v>
      </c>
    </row>
    <row r="644" spans="1:9" ht="14.25">
      <c r="A644" s="303" t="s">
        <v>1186</v>
      </c>
      <c r="B644" s="303" t="s">
        <v>1187</v>
      </c>
      <c r="C644" s="354">
        <v>15</v>
      </c>
      <c r="D644" s="354">
        <v>10</v>
      </c>
      <c r="E644" s="354">
        <v>10</v>
      </c>
      <c r="F644" s="354">
        <v>10</v>
      </c>
      <c r="G644" s="353">
        <f t="shared" si="27"/>
        <v>100</v>
      </c>
      <c r="H644" s="353">
        <f t="shared" si="28"/>
        <v>66.66666666666666</v>
      </c>
      <c r="I644" s="353">
        <f t="shared" si="29"/>
        <v>100</v>
      </c>
    </row>
    <row r="645" spans="1:9" ht="14.25">
      <c r="A645" s="303" t="s">
        <v>1188</v>
      </c>
      <c r="B645" s="352" t="s">
        <v>1189</v>
      </c>
      <c r="C645" s="353">
        <f>SUM(C646:C647)</f>
        <v>637</v>
      </c>
      <c r="D645" s="353">
        <f>SUM(D646:D647)</f>
        <v>127</v>
      </c>
      <c r="E645" s="353">
        <f>SUM(E646:E647)</f>
        <v>24</v>
      </c>
      <c r="F645" s="353">
        <f>SUM(F646:F647)</f>
        <v>24</v>
      </c>
      <c r="G645" s="353">
        <f t="shared" si="27"/>
        <v>18.89763779527559</v>
      </c>
      <c r="H645" s="353">
        <f t="shared" si="28"/>
        <v>3.767660910518053</v>
      </c>
      <c r="I645" s="353">
        <f t="shared" si="29"/>
        <v>100</v>
      </c>
    </row>
    <row r="646" spans="1:9" ht="14.25">
      <c r="A646" s="303" t="s">
        <v>1190</v>
      </c>
      <c r="B646" s="303" t="s">
        <v>1191</v>
      </c>
      <c r="C646" s="354">
        <v>402</v>
      </c>
      <c r="D646" s="354">
        <v>115</v>
      </c>
      <c r="E646" s="354">
        <v>14</v>
      </c>
      <c r="F646" s="354">
        <v>14</v>
      </c>
      <c r="G646" s="353">
        <f aca="true" t="shared" si="30" ref="G646:G709">F646/D646*100</f>
        <v>12.173913043478262</v>
      </c>
      <c r="H646" s="353">
        <f aca="true" t="shared" si="31" ref="H646:H709">F646/C646*100</f>
        <v>3.482587064676617</v>
      </c>
      <c r="I646" s="353">
        <f aca="true" t="shared" si="32" ref="I646:I709">F646/E646*100</f>
        <v>100</v>
      </c>
    </row>
    <row r="647" spans="1:9" ht="14.25">
      <c r="A647" s="303" t="s">
        <v>1192</v>
      </c>
      <c r="B647" s="303" t="s">
        <v>1193</v>
      </c>
      <c r="C647" s="354">
        <v>235</v>
      </c>
      <c r="D647" s="354">
        <v>12</v>
      </c>
      <c r="E647" s="354">
        <v>10</v>
      </c>
      <c r="F647" s="354">
        <v>10</v>
      </c>
      <c r="G647" s="353">
        <f t="shared" si="30"/>
        <v>83.33333333333334</v>
      </c>
      <c r="H647" s="353">
        <f t="shared" si="31"/>
        <v>4.25531914893617</v>
      </c>
      <c r="I647" s="353">
        <f t="shared" si="32"/>
        <v>100</v>
      </c>
    </row>
    <row r="648" spans="1:9" ht="14.25">
      <c r="A648" s="303" t="s">
        <v>1194</v>
      </c>
      <c r="B648" s="352" t="s">
        <v>1195</v>
      </c>
      <c r="C648" s="353">
        <f>SUM(C649:C650)</f>
        <v>0</v>
      </c>
      <c r="D648" s="353">
        <f>SUM(D649:D650)</f>
        <v>0</v>
      </c>
      <c r="E648" s="353">
        <f>SUM(E649:E650)</f>
        <v>0</v>
      </c>
      <c r="F648" s="353">
        <f>SUM(F649:F650)</f>
        <v>0</v>
      </c>
      <c r="G648" s="353" t="e">
        <f t="shared" si="30"/>
        <v>#DIV/0!</v>
      </c>
      <c r="H648" s="353" t="e">
        <f t="shared" si="31"/>
        <v>#DIV/0!</v>
      </c>
      <c r="I648" s="353" t="e">
        <f t="shared" si="32"/>
        <v>#DIV/0!</v>
      </c>
    </row>
    <row r="649" spans="1:9" ht="14.25">
      <c r="A649" s="303" t="s">
        <v>1196</v>
      </c>
      <c r="B649" s="303" t="s">
        <v>1197</v>
      </c>
      <c r="C649" s="354"/>
      <c r="D649" s="354"/>
      <c r="E649" s="354"/>
      <c r="F649" s="354"/>
      <c r="G649" s="353" t="e">
        <f t="shared" si="30"/>
        <v>#DIV/0!</v>
      </c>
      <c r="H649" s="353" t="e">
        <f t="shared" si="31"/>
        <v>#DIV/0!</v>
      </c>
      <c r="I649" s="353" t="e">
        <f t="shared" si="32"/>
        <v>#DIV/0!</v>
      </c>
    </row>
    <row r="650" spans="1:9" ht="14.25">
      <c r="A650" s="303" t="s">
        <v>1198</v>
      </c>
      <c r="B650" s="303" t="s">
        <v>1199</v>
      </c>
      <c r="C650" s="354"/>
      <c r="D650" s="354"/>
      <c r="E650" s="354"/>
      <c r="F650" s="354"/>
      <c r="G650" s="353" t="e">
        <f t="shared" si="30"/>
        <v>#DIV/0!</v>
      </c>
      <c r="H650" s="353" t="e">
        <f t="shared" si="31"/>
        <v>#DIV/0!</v>
      </c>
      <c r="I650" s="353" t="e">
        <f t="shared" si="32"/>
        <v>#DIV/0!</v>
      </c>
    </row>
    <row r="651" spans="1:9" ht="14.25">
      <c r="A651" s="303" t="s">
        <v>1200</v>
      </c>
      <c r="B651" s="352" t="s">
        <v>1201</v>
      </c>
      <c r="C651" s="353">
        <f>SUM(C652:C653)</f>
        <v>73</v>
      </c>
      <c r="D651" s="353">
        <f>SUM(D652:D653)</f>
        <v>78</v>
      </c>
      <c r="E651" s="353">
        <f>SUM(E652:E653)</f>
        <v>63</v>
      </c>
      <c r="F651" s="353">
        <f>SUM(F652:F653)</f>
        <v>63</v>
      </c>
      <c r="G651" s="353">
        <f t="shared" si="30"/>
        <v>80.76923076923077</v>
      </c>
      <c r="H651" s="353">
        <f t="shared" si="31"/>
        <v>86.3013698630137</v>
      </c>
      <c r="I651" s="353">
        <f t="shared" si="32"/>
        <v>100</v>
      </c>
    </row>
    <row r="652" spans="1:9" ht="14.25">
      <c r="A652" s="303" t="s">
        <v>1202</v>
      </c>
      <c r="B652" s="303" t="s">
        <v>1203</v>
      </c>
      <c r="C652" s="354"/>
      <c r="D652" s="354">
        <v>1</v>
      </c>
      <c r="E652" s="354">
        <v>1</v>
      </c>
      <c r="F652" s="354">
        <v>1</v>
      </c>
      <c r="G652" s="353">
        <f t="shared" si="30"/>
        <v>100</v>
      </c>
      <c r="H652" s="353" t="e">
        <f t="shared" si="31"/>
        <v>#DIV/0!</v>
      </c>
      <c r="I652" s="353">
        <f t="shared" si="32"/>
        <v>100</v>
      </c>
    </row>
    <row r="653" spans="1:9" ht="14.25">
      <c r="A653" s="303" t="s">
        <v>1204</v>
      </c>
      <c r="B653" s="303" t="s">
        <v>1205</v>
      </c>
      <c r="C653" s="354">
        <v>73</v>
      </c>
      <c r="D653" s="354">
        <v>77</v>
      </c>
      <c r="E653" s="354">
        <v>62</v>
      </c>
      <c r="F653" s="354">
        <v>62</v>
      </c>
      <c r="G653" s="353">
        <f t="shared" si="30"/>
        <v>80.51948051948052</v>
      </c>
      <c r="H653" s="353">
        <f t="shared" si="31"/>
        <v>84.93150684931507</v>
      </c>
      <c r="I653" s="353">
        <f t="shared" si="32"/>
        <v>100</v>
      </c>
    </row>
    <row r="654" spans="1:9" ht="14.25">
      <c r="A654" s="303" t="s">
        <v>1206</v>
      </c>
      <c r="B654" s="352" t="s">
        <v>1207</v>
      </c>
      <c r="C654" s="353">
        <f>SUM(C655:C657)</f>
        <v>1050</v>
      </c>
      <c r="D654" s="353">
        <f>SUM(D655:D657)</f>
        <v>76</v>
      </c>
      <c r="E654" s="353">
        <f>SUM(E655:E657)</f>
        <v>693</v>
      </c>
      <c r="F654" s="353">
        <f>SUM(F655:F657)</f>
        <v>693</v>
      </c>
      <c r="G654" s="353">
        <f t="shared" si="30"/>
        <v>911.8421052631579</v>
      </c>
      <c r="H654" s="353">
        <f t="shared" si="31"/>
        <v>66</v>
      </c>
      <c r="I654" s="353">
        <f t="shared" si="32"/>
        <v>100</v>
      </c>
    </row>
    <row r="655" spans="1:9" ht="14.25">
      <c r="A655" s="303" t="s">
        <v>1208</v>
      </c>
      <c r="B655" s="303" t="s">
        <v>1209</v>
      </c>
      <c r="C655" s="354"/>
      <c r="D655" s="354"/>
      <c r="E655" s="354"/>
      <c r="F655" s="354"/>
      <c r="G655" s="353" t="e">
        <f t="shared" si="30"/>
        <v>#DIV/0!</v>
      </c>
      <c r="H655" s="353" t="e">
        <f t="shared" si="31"/>
        <v>#DIV/0!</v>
      </c>
      <c r="I655" s="353" t="e">
        <f t="shared" si="32"/>
        <v>#DIV/0!</v>
      </c>
    </row>
    <row r="656" spans="1:9" ht="14.25">
      <c r="A656" s="303" t="s">
        <v>1210</v>
      </c>
      <c r="B656" s="303" t="s">
        <v>1211</v>
      </c>
      <c r="C656" s="354">
        <v>853</v>
      </c>
      <c r="D656" s="354">
        <v>16</v>
      </c>
      <c r="E656" s="354">
        <v>680</v>
      </c>
      <c r="F656" s="354">
        <v>680</v>
      </c>
      <c r="G656" s="353">
        <f t="shared" si="30"/>
        <v>4250</v>
      </c>
      <c r="H656" s="353">
        <f t="shared" si="31"/>
        <v>79.71864009378663</v>
      </c>
      <c r="I656" s="353">
        <f t="shared" si="32"/>
        <v>100</v>
      </c>
    </row>
    <row r="657" spans="1:9" ht="14.25">
      <c r="A657" s="303" t="s">
        <v>1212</v>
      </c>
      <c r="B657" s="303" t="s">
        <v>1213</v>
      </c>
      <c r="C657" s="354">
        <v>197</v>
      </c>
      <c r="D657" s="354">
        <v>60</v>
      </c>
      <c r="E657" s="354">
        <v>13</v>
      </c>
      <c r="F657" s="354">
        <v>13</v>
      </c>
      <c r="G657" s="353">
        <f t="shared" si="30"/>
        <v>21.666666666666668</v>
      </c>
      <c r="H657" s="353">
        <f t="shared" si="31"/>
        <v>6.598984771573605</v>
      </c>
      <c r="I657" s="353">
        <f t="shared" si="32"/>
        <v>100</v>
      </c>
    </row>
    <row r="658" spans="1:9" ht="14.25">
      <c r="A658" s="303" t="s">
        <v>1214</v>
      </c>
      <c r="B658" s="352" t="s">
        <v>1215</v>
      </c>
      <c r="C658" s="353">
        <f>SUM(C659:C661)</f>
        <v>0</v>
      </c>
      <c r="D658" s="353">
        <f>SUM(D659:D661)</f>
        <v>10</v>
      </c>
      <c r="E658" s="353">
        <f>SUM(E659:E661)</f>
        <v>0</v>
      </c>
      <c r="F658" s="353">
        <f>SUM(F659:F661)</f>
        <v>0</v>
      </c>
      <c r="G658" s="353">
        <f t="shared" si="30"/>
        <v>0</v>
      </c>
      <c r="H658" s="353" t="e">
        <f t="shared" si="31"/>
        <v>#DIV/0!</v>
      </c>
      <c r="I658" s="353" t="e">
        <f t="shared" si="32"/>
        <v>#DIV/0!</v>
      </c>
    </row>
    <row r="659" spans="1:9" ht="14.25">
      <c r="A659" s="303" t="s">
        <v>1216</v>
      </c>
      <c r="B659" s="303" t="s">
        <v>1217</v>
      </c>
      <c r="C659" s="354"/>
      <c r="D659" s="354"/>
      <c r="E659" s="354"/>
      <c r="F659" s="354"/>
      <c r="G659" s="353" t="e">
        <f t="shared" si="30"/>
        <v>#DIV/0!</v>
      </c>
      <c r="H659" s="353" t="e">
        <f t="shared" si="31"/>
        <v>#DIV/0!</v>
      </c>
      <c r="I659" s="353" t="e">
        <f t="shared" si="32"/>
        <v>#DIV/0!</v>
      </c>
    </row>
    <row r="660" spans="1:9" ht="14.25">
      <c r="A660" s="303" t="s">
        <v>1218</v>
      </c>
      <c r="B660" s="303" t="s">
        <v>1219</v>
      </c>
      <c r="C660" s="354"/>
      <c r="D660" s="354"/>
      <c r="E660" s="354"/>
      <c r="F660" s="354"/>
      <c r="G660" s="353" t="e">
        <f t="shared" si="30"/>
        <v>#DIV/0!</v>
      </c>
      <c r="H660" s="353" t="e">
        <f t="shared" si="31"/>
        <v>#DIV/0!</v>
      </c>
      <c r="I660" s="353" t="e">
        <f t="shared" si="32"/>
        <v>#DIV/0!</v>
      </c>
    </row>
    <row r="661" spans="1:9" ht="14.25">
      <c r="A661" s="303" t="s">
        <v>1220</v>
      </c>
      <c r="B661" s="303" t="s">
        <v>1221</v>
      </c>
      <c r="C661" s="354"/>
      <c r="D661" s="354">
        <v>10</v>
      </c>
      <c r="E661" s="354"/>
      <c r="F661" s="354"/>
      <c r="G661" s="353">
        <f t="shared" si="30"/>
        <v>0</v>
      </c>
      <c r="H661" s="353" t="e">
        <f t="shared" si="31"/>
        <v>#DIV/0!</v>
      </c>
      <c r="I661" s="353" t="e">
        <f t="shared" si="32"/>
        <v>#DIV/0!</v>
      </c>
    </row>
    <row r="662" spans="1:9" ht="14.25">
      <c r="A662" s="360" t="s">
        <v>1222</v>
      </c>
      <c r="B662" s="352" t="s">
        <v>1223</v>
      </c>
      <c r="C662" s="353">
        <f>SUM(C663:C669)</f>
        <v>77</v>
      </c>
      <c r="D662" s="353">
        <f>SUM(D663:D669)</f>
        <v>77</v>
      </c>
      <c r="E662" s="353">
        <f>SUM(E663:E669)</f>
        <v>96</v>
      </c>
      <c r="F662" s="353">
        <f>SUM(F663:F669)</f>
        <v>96</v>
      </c>
      <c r="G662" s="353">
        <f t="shared" si="30"/>
        <v>124.67532467532467</v>
      </c>
      <c r="H662" s="353">
        <f t="shared" si="31"/>
        <v>124.67532467532467</v>
      </c>
      <c r="I662" s="353">
        <f t="shared" si="32"/>
        <v>100</v>
      </c>
    </row>
    <row r="663" spans="1:9" ht="14.25">
      <c r="A663" s="360" t="s">
        <v>1224</v>
      </c>
      <c r="B663" s="359" t="s">
        <v>420</v>
      </c>
      <c r="C663" s="354">
        <v>54</v>
      </c>
      <c r="D663" s="354">
        <v>41</v>
      </c>
      <c r="E663" s="354">
        <v>63</v>
      </c>
      <c r="F663" s="354">
        <v>63</v>
      </c>
      <c r="G663" s="353">
        <f t="shared" si="30"/>
        <v>153.65853658536585</v>
      </c>
      <c r="H663" s="353">
        <f t="shared" si="31"/>
        <v>116.66666666666667</v>
      </c>
      <c r="I663" s="353">
        <f t="shared" si="32"/>
        <v>100</v>
      </c>
    </row>
    <row r="664" spans="1:9" ht="14.25">
      <c r="A664" s="360" t="s">
        <v>1225</v>
      </c>
      <c r="B664" s="359" t="s">
        <v>422</v>
      </c>
      <c r="C664" s="354"/>
      <c r="D664" s="354"/>
      <c r="E664" s="354"/>
      <c r="F664" s="354"/>
      <c r="G664" s="353" t="e">
        <f t="shared" si="30"/>
        <v>#DIV/0!</v>
      </c>
      <c r="H664" s="353" t="e">
        <f t="shared" si="31"/>
        <v>#DIV/0!</v>
      </c>
      <c r="I664" s="353" t="e">
        <f t="shared" si="32"/>
        <v>#DIV/0!</v>
      </c>
    </row>
    <row r="665" spans="1:9" ht="14.25">
      <c r="A665" s="360" t="s">
        <v>1226</v>
      </c>
      <c r="B665" s="359" t="s">
        <v>424</v>
      </c>
      <c r="C665" s="354"/>
      <c r="D665" s="354"/>
      <c r="E665" s="354"/>
      <c r="F665" s="354"/>
      <c r="G665" s="353" t="e">
        <f t="shared" si="30"/>
        <v>#DIV/0!</v>
      </c>
      <c r="H665" s="353" t="e">
        <f t="shared" si="31"/>
        <v>#DIV/0!</v>
      </c>
      <c r="I665" s="353" t="e">
        <f t="shared" si="32"/>
        <v>#DIV/0!</v>
      </c>
    </row>
    <row r="666" spans="1:9" ht="14.25">
      <c r="A666" s="360" t="s">
        <v>1227</v>
      </c>
      <c r="B666" s="359" t="s">
        <v>1228</v>
      </c>
      <c r="C666" s="354"/>
      <c r="D666" s="354"/>
      <c r="E666" s="354">
        <v>1</v>
      </c>
      <c r="F666" s="354">
        <v>1</v>
      </c>
      <c r="G666" s="353" t="e">
        <f t="shared" si="30"/>
        <v>#DIV/0!</v>
      </c>
      <c r="H666" s="353" t="e">
        <f t="shared" si="31"/>
        <v>#DIV/0!</v>
      </c>
      <c r="I666" s="353">
        <f t="shared" si="32"/>
        <v>100</v>
      </c>
    </row>
    <row r="667" spans="1:9" ht="14.25">
      <c r="A667" s="360" t="s">
        <v>1229</v>
      </c>
      <c r="B667" s="359" t="s">
        <v>1230</v>
      </c>
      <c r="C667" s="354"/>
      <c r="D667" s="354"/>
      <c r="E667" s="354"/>
      <c r="F667" s="354"/>
      <c r="G667" s="353" t="e">
        <f t="shared" si="30"/>
        <v>#DIV/0!</v>
      </c>
      <c r="H667" s="353" t="e">
        <f t="shared" si="31"/>
        <v>#DIV/0!</v>
      </c>
      <c r="I667" s="353" t="e">
        <f t="shared" si="32"/>
        <v>#DIV/0!</v>
      </c>
    </row>
    <row r="668" spans="1:9" ht="14.25">
      <c r="A668" s="360" t="s">
        <v>1231</v>
      </c>
      <c r="B668" s="359" t="s">
        <v>428</v>
      </c>
      <c r="C668" s="354">
        <v>16</v>
      </c>
      <c r="D668" s="354">
        <v>26</v>
      </c>
      <c r="E668" s="354">
        <v>31</v>
      </c>
      <c r="F668" s="354">
        <v>31</v>
      </c>
      <c r="G668" s="353">
        <f t="shared" si="30"/>
        <v>119.23076923076923</v>
      </c>
      <c r="H668" s="353">
        <f t="shared" si="31"/>
        <v>193.75</v>
      </c>
      <c r="I668" s="353">
        <f t="shared" si="32"/>
        <v>100</v>
      </c>
    </row>
    <row r="669" spans="1:9" ht="14.25">
      <c r="A669" s="360" t="s">
        <v>1232</v>
      </c>
      <c r="B669" s="359" t="s">
        <v>1233</v>
      </c>
      <c r="C669" s="354">
        <v>7</v>
      </c>
      <c r="D669" s="354">
        <v>10</v>
      </c>
      <c r="E669" s="354">
        <v>1</v>
      </c>
      <c r="F669" s="354">
        <v>1</v>
      </c>
      <c r="G669" s="353">
        <f t="shared" si="30"/>
        <v>10</v>
      </c>
      <c r="H669" s="353">
        <f t="shared" si="31"/>
        <v>14.285714285714285</v>
      </c>
      <c r="I669" s="353">
        <f t="shared" si="32"/>
        <v>100</v>
      </c>
    </row>
    <row r="670" spans="1:9" ht="14.25">
      <c r="A670" s="361">
        <v>20830</v>
      </c>
      <c r="B670" s="352" t="s">
        <v>1234</v>
      </c>
      <c r="C670" s="353">
        <f>SUM(C671:C672)</f>
        <v>10</v>
      </c>
      <c r="D670" s="353">
        <f>SUM(D671:D672)</f>
        <v>20</v>
      </c>
      <c r="E670" s="353">
        <f>SUM(E671:E672)</f>
        <v>116</v>
      </c>
      <c r="F670" s="353">
        <f>SUM(F671:F672)</f>
        <v>91</v>
      </c>
      <c r="G670" s="353">
        <f t="shared" si="30"/>
        <v>455</v>
      </c>
      <c r="H670" s="353">
        <f t="shared" si="31"/>
        <v>910</v>
      </c>
      <c r="I670" s="353">
        <f t="shared" si="32"/>
        <v>78.44827586206897</v>
      </c>
    </row>
    <row r="671" spans="1:9" ht="14.25">
      <c r="A671" s="361">
        <v>2083001</v>
      </c>
      <c r="B671" s="359" t="s">
        <v>1235</v>
      </c>
      <c r="C671" s="354">
        <v>10</v>
      </c>
      <c r="D671" s="354">
        <v>20</v>
      </c>
      <c r="E671" s="354">
        <v>37</v>
      </c>
      <c r="F671" s="354">
        <v>37</v>
      </c>
      <c r="G671" s="353">
        <f t="shared" si="30"/>
        <v>185</v>
      </c>
      <c r="H671" s="353">
        <f t="shared" si="31"/>
        <v>370</v>
      </c>
      <c r="I671" s="353">
        <f t="shared" si="32"/>
        <v>100</v>
      </c>
    </row>
    <row r="672" spans="1:9" ht="14.25">
      <c r="A672" s="361">
        <v>2083099</v>
      </c>
      <c r="B672" s="359" t="s">
        <v>1236</v>
      </c>
      <c r="C672" s="354"/>
      <c r="D672" s="354"/>
      <c r="E672" s="354">
        <v>79</v>
      </c>
      <c r="F672" s="354">
        <v>54</v>
      </c>
      <c r="G672" s="353" t="e">
        <f t="shared" si="30"/>
        <v>#DIV/0!</v>
      </c>
      <c r="H672" s="353" t="e">
        <f t="shared" si="31"/>
        <v>#DIV/0!</v>
      </c>
      <c r="I672" s="353">
        <f t="shared" si="32"/>
        <v>68.35443037974683</v>
      </c>
    </row>
    <row r="673" spans="1:9" ht="14.25">
      <c r="A673" s="303" t="s">
        <v>1237</v>
      </c>
      <c r="B673" s="352" t="s">
        <v>1238</v>
      </c>
      <c r="C673" s="353">
        <f>SUM(C674:C674)</f>
        <v>3769</v>
      </c>
      <c r="D673" s="353">
        <f>SUM(D674:D674)</f>
        <v>1563</v>
      </c>
      <c r="E673" s="353">
        <f>SUM(E674:E674)</f>
        <v>2137</v>
      </c>
      <c r="F673" s="353">
        <f>SUM(F674:F674)</f>
        <v>2137</v>
      </c>
      <c r="G673" s="353">
        <f t="shared" si="30"/>
        <v>136.724248240563</v>
      </c>
      <c r="H673" s="353">
        <f t="shared" si="31"/>
        <v>56.69938975855665</v>
      </c>
      <c r="I673" s="353">
        <f t="shared" si="32"/>
        <v>100</v>
      </c>
    </row>
    <row r="674" spans="1:9" ht="14.25">
      <c r="A674" s="303">
        <v>2089999</v>
      </c>
      <c r="B674" s="303" t="s">
        <v>1239</v>
      </c>
      <c r="C674" s="354">
        <v>3769</v>
      </c>
      <c r="D674" s="354">
        <v>1563</v>
      </c>
      <c r="E674" s="354">
        <v>2137</v>
      </c>
      <c r="F674" s="354">
        <v>2137</v>
      </c>
      <c r="G674" s="353">
        <f t="shared" si="30"/>
        <v>136.724248240563</v>
      </c>
      <c r="H674" s="353">
        <f t="shared" si="31"/>
        <v>56.69938975855665</v>
      </c>
      <c r="I674" s="353">
        <f t="shared" si="32"/>
        <v>100</v>
      </c>
    </row>
    <row r="675" spans="1:9" ht="14.25">
      <c r="A675" s="303" t="s">
        <v>1240</v>
      </c>
      <c r="B675" s="352" t="s">
        <v>1241</v>
      </c>
      <c r="C675" s="353">
        <f>SUM(C676,C681,C695,C699,C711,C714,C718,C723,C727,C731,C734,C743,C745)</f>
        <v>5531</v>
      </c>
      <c r="D675" s="353">
        <f>SUM(D676,D681,D695,D699,D711,D714,D718,D723,D727,D731,D734,D743,D745)</f>
        <v>3970</v>
      </c>
      <c r="E675" s="353">
        <f>SUM(E676,E681,E695,E699,E711,E714,E718,E723,E727,E731,E734,E743,E745)</f>
        <v>5442</v>
      </c>
      <c r="F675" s="353">
        <f>SUM(F676,F681,F695,F699,F711,F714,F718,F723,F727,F731,F734,F743,F745)</f>
        <v>5442</v>
      </c>
      <c r="G675" s="353">
        <f t="shared" si="30"/>
        <v>137.07808564231738</v>
      </c>
      <c r="H675" s="353">
        <f t="shared" si="31"/>
        <v>98.39088772373893</v>
      </c>
      <c r="I675" s="353">
        <f t="shared" si="32"/>
        <v>100</v>
      </c>
    </row>
    <row r="676" spans="1:9" ht="14.25">
      <c r="A676" s="303" t="s">
        <v>1242</v>
      </c>
      <c r="B676" s="352" t="s">
        <v>1243</v>
      </c>
      <c r="C676" s="353">
        <f>SUM(C677:C680)</f>
        <v>467</v>
      </c>
      <c r="D676" s="353">
        <f>SUM(D677:D680)</f>
        <v>195</v>
      </c>
      <c r="E676" s="353">
        <f>SUM(E677:E680)</f>
        <v>287</v>
      </c>
      <c r="F676" s="353">
        <f>SUM(F677:F680)</f>
        <v>287</v>
      </c>
      <c r="G676" s="353">
        <f t="shared" si="30"/>
        <v>147.17948717948718</v>
      </c>
      <c r="H676" s="353">
        <f t="shared" si="31"/>
        <v>61.45610278372591</v>
      </c>
      <c r="I676" s="353">
        <f t="shared" si="32"/>
        <v>100</v>
      </c>
    </row>
    <row r="677" spans="1:9" ht="14.25">
      <c r="A677" s="303" t="s">
        <v>1244</v>
      </c>
      <c r="B677" s="303" t="s">
        <v>108</v>
      </c>
      <c r="C677" s="354">
        <v>209</v>
      </c>
      <c r="D677" s="354">
        <v>165</v>
      </c>
      <c r="E677" s="354">
        <v>256</v>
      </c>
      <c r="F677" s="354">
        <v>256</v>
      </c>
      <c r="G677" s="353">
        <f t="shared" si="30"/>
        <v>155.15151515151516</v>
      </c>
      <c r="H677" s="353">
        <f t="shared" si="31"/>
        <v>122.48803827751196</v>
      </c>
      <c r="I677" s="353">
        <f t="shared" si="32"/>
        <v>100</v>
      </c>
    </row>
    <row r="678" spans="1:9" ht="14.25">
      <c r="A678" s="303" t="s">
        <v>1245</v>
      </c>
      <c r="B678" s="303" t="s">
        <v>110</v>
      </c>
      <c r="C678" s="354"/>
      <c r="D678" s="354"/>
      <c r="E678" s="354"/>
      <c r="F678" s="354"/>
      <c r="G678" s="353" t="e">
        <f t="shared" si="30"/>
        <v>#DIV/0!</v>
      </c>
      <c r="H678" s="353" t="e">
        <f t="shared" si="31"/>
        <v>#DIV/0!</v>
      </c>
      <c r="I678" s="353" t="e">
        <f t="shared" si="32"/>
        <v>#DIV/0!</v>
      </c>
    </row>
    <row r="679" spans="1:9" ht="14.25">
      <c r="A679" s="303" t="s">
        <v>1246</v>
      </c>
      <c r="B679" s="303" t="s">
        <v>112</v>
      </c>
      <c r="C679" s="354"/>
      <c r="D679" s="354"/>
      <c r="E679" s="354"/>
      <c r="F679" s="354"/>
      <c r="G679" s="353" t="e">
        <f t="shared" si="30"/>
        <v>#DIV/0!</v>
      </c>
      <c r="H679" s="353" t="e">
        <f t="shared" si="31"/>
        <v>#DIV/0!</v>
      </c>
      <c r="I679" s="353" t="e">
        <f t="shared" si="32"/>
        <v>#DIV/0!</v>
      </c>
    </row>
    <row r="680" spans="1:9" ht="14.25">
      <c r="A680" s="303" t="s">
        <v>1247</v>
      </c>
      <c r="B680" s="303" t="s">
        <v>1248</v>
      </c>
      <c r="C680" s="354">
        <v>258</v>
      </c>
      <c r="D680" s="354">
        <v>30</v>
      </c>
      <c r="E680" s="354">
        <v>31</v>
      </c>
      <c r="F680" s="354">
        <v>31</v>
      </c>
      <c r="G680" s="353">
        <f t="shared" si="30"/>
        <v>103.33333333333334</v>
      </c>
      <c r="H680" s="353">
        <f t="shared" si="31"/>
        <v>12.015503875968992</v>
      </c>
      <c r="I680" s="353">
        <f t="shared" si="32"/>
        <v>100</v>
      </c>
    </row>
    <row r="681" spans="1:9" ht="14.25">
      <c r="A681" s="303" t="s">
        <v>1249</v>
      </c>
      <c r="B681" s="352" t="s">
        <v>1250</v>
      </c>
      <c r="C681" s="353">
        <f>SUM(C682:C694)</f>
        <v>878</v>
      </c>
      <c r="D681" s="353">
        <f>SUM(D682:D694)</f>
        <v>1111</v>
      </c>
      <c r="E681" s="353">
        <f>SUM(E682:E694)</f>
        <v>1070</v>
      </c>
      <c r="F681" s="353">
        <f>SUM(F682:F694)</f>
        <v>1070</v>
      </c>
      <c r="G681" s="353">
        <f t="shared" si="30"/>
        <v>96.30963096309631</v>
      </c>
      <c r="H681" s="353">
        <f t="shared" si="31"/>
        <v>121.86788154897495</v>
      </c>
      <c r="I681" s="353">
        <f t="shared" si="32"/>
        <v>100</v>
      </c>
    </row>
    <row r="682" spans="1:9" ht="14.25">
      <c r="A682" s="303" t="s">
        <v>1251</v>
      </c>
      <c r="B682" s="303" t="s">
        <v>1252</v>
      </c>
      <c r="C682" s="354">
        <v>857</v>
      </c>
      <c r="D682" s="354">
        <v>1111</v>
      </c>
      <c r="E682" s="354">
        <v>1040</v>
      </c>
      <c r="F682" s="354">
        <v>1040</v>
      </c>
      <c r="G682" s="353">
        <f t="shared" si="30"/>
        <v>93.60936093609361</v>
      </c>
      <c r="H682" s="353">
        <f t="shared" si="31"/>
        <v>121.35355892648776</v>
      </c>
      <c r="I682" s="353">
        <f t="shared" si="32"/>
        <v>100</v>
      </c>
    </row>
    <row r="683" spans="1:9" ht="14.25">
      <c r="A683" s="303" t="s">
        <v>1253</v>
      </c>
      <c r="B683" s="303" t="s">
        <v>1254</v>
      </c>
      <c r="C683" s="354"/>
      <c r="D683" s="354"/>
      <c r="E683" s="354"/>
      <c r="F683" s="354"/>
      <c r="G683" s="353" t="e">
        <f t="shared" si="30"/>
        <v>#DIV/0!</v>
      </c>
      <c r="H683" s="353" t="e">
        <f t="shared" si="31"/>
        <v>#DIV/0!</v>
      </c>
      <c r="I683" s="353" t="e">
        <f t="shared" si="32"/>
        <v>#DIV/0!</v>
      </c>
    </row>
    <row r="684" spans="1:9" ht="14.25">
      <c r="A684" s="303" t="s">
        <v>1255</v>
      </c>
      <c r="B684" s="303" t="s">
        <v>1256</v>
      </c>
      <c r="C684" s="354"/>
      <c r="D684" s="354"/>
      <c r="E684" s="354"/>
      <c r="F684" s="354"/>
      <c r="G684" s="353" t="e">
        <f t="shared" si="30"/>
        <v>#DIV/0!</v>
      </c>
      <c r="H684" s="353" t="e">
        <f t="shared" si="31"/>
        <v>#DIV/0!</v>
      </c>
      <c r="I684" s="353" t="e">
        <f t="shared" si="32"/>
        <v>#DIV/0!</v>
      </c>
    </row>
    <row r="685" spans="1:9" ht="14.25">
      <c r="A685" s="303" t="s">
        <v>1257</v>
      </c>
      <c r="B685" s="303" t="s">
        <v>1258</v>
      </c>
      <c r="C685" s="354"/>
      <c r="D685" s="354"/>
      <c r="E685" s="354"/>
      <c r="F685" s="354"/>
      <c r="G685" s="353" t="e">
        <f t="shared" si="30"/>
        <v>#DIV/0!</v>
      </c>
      <c r="H685" s="353" t="e">
        <f t="shared" si="31"/>
        <v>#DIV/0!</v>
      </c>
      <c r="I685" s="353" t="e">
        <f t="shared" si="32"/>
        <v>#DIV/0!</v>
      </c>
    </row>
    <row r="686" spans="1:9" ht="14.25">
      <c r="A686" s="303" t="s">
        <v>1259</v>
      </c>
      <c r="B686" s="303" t="s">
        <v>1260</v>
      </c>
      <c r="C686" s="354"/>
      <c r="D686" s="354"/>
      <c r="E686" s="354"/>
      <c r="F686" s="354"/>
      <c r="G686" s="353" t="e">
        <f t="shared" si="30"/>
        <v>#DIV/0!</v>
      </c>
      <c r="H686" s="353" t="e">
        <f t="shared" si="31"/>
        <v>#DIV/0!</v>
      </c>
      <c r="I686" s="353" t="e">
        <f t="shared" si="32"/>
        <v>#DIV/0!</v>
      </c>
    </row>
    <row r="687" spans="1:9" ht="14.25">
      <c r="A687" s="303" t="s">
        <v>1261</v>
      </c>
      <c r="B687" s="303" t="s">
        <v>1262</v>
      </c>
      <c r="C687" s="354"/>
      <c r="D687" s="354"/>
      <c r="E687" s="354">
        <v>25</v>
      </c>
      <c r="F687" s="354">
        <v>25</v>
      </c>
      <c r="G687" s="353" t="e">
        <f t="shared" si="30"/>
        <v>#DIV/0!</v>
      </c>
      <c r="H687" s="353" t="e">
        <f t="shared" si="31"/>
        <v>#DIV/0!</v>
      </c>
      <c r="I687" s="353">
        <f t="shared" si="32"/>
        <v>100</v>
      </c>
    </row>
    <row r="688" spans="1:9" ht="14.25">
      <c r="A688" s="303" t="s">
        <v>1263</v>
      </c>
      <c r="B688" s="303" t="s">
        <v>1264</v>
      </c>
      <c r="C688" s="354"/>
      <c r="D688" s="354"/>
      <c r="E688" s="354"/>
      <c r="F688" s="354"/>
      <c r="G688" s="353" t="e">
        <f t="shared" si="30"/>
        <v>#DIV/0!</v>
      </c>
      <c r="H688" s="353" t="e">
        <f t="shared" si="31"/>
        <v>#DIV/0!</v>
      </c>
      <c r="I688" s="353" t="e">
        <f t="shared" si="32"/>
        <v>#DIV/0!</v>
      </c>
    </row>
    <row r="689" spans="1:9" ht="14.25">
      <c r="A689" s="303" t="s">
        <v>1265</v>
      </c>
      <c r="B689" s="303" t="s">
        <v>1266</v>
      </c>
      <c r="C689" s="354"/>
      <c r="D689" s="354"/>
      <c r="E689" s="354"/>
      <c r="F689" s="354"/>
      <c r="G689" s="353" t="e">
        <f t="shared" si="30"/>
        <v>#DIV/0!</v>
      </c>
      <c r="H689" s="353" t="e">
        <f t="shared" si="31"/>
        <v>#DIV/0!</v>
      </c>
      <c r="I689" s="353" t="e">
        <f t="shared" si="32"/>
        <v>#DIV/0!</v>
      </c>
    </row>
    <row r="690" spans="1:9" ht="14.25">
      <c r="A690" s="303" t="s">
        <v>1267</v>
      </c>
      <c r="B690" s="303" t="s">
        <v>1268</v>
      </c>
      <c r="C690" s="354"/>
      <c r="D690" s="354"/>
      <c r="E690" s="354"/>
      <c r="F690" s="354"/>
      <c r="G690" s="353" t="e">
        <f t="shared" si="30"/>
        <v>#DIV/0!</v>
      </c>
      <c r="H690" s="353" t="e">
        <f t="shared" si="31"/>
        <v>#DIV/0!</v>
      </c>
      <c r="I690" s="353" t="e">
        <f t="shared" si="32"/>
        <v>#DIV/0!</v>
      </c>
    </row>
    <row r="691" spans="1:9" ht="14.25">
      <c r="A691" s="303" t="s">
        <v>1269</v>
      </c>
      <c r="B691" s="303" t="s">
        <v>1270</v>
      </c>
      <c r="C691" s="354"/>
      <c r="D691" s="354"/>
      <c r="E691" s="354"/>
      <c r="F691" s="354"/>
      <c r="G691" s="353" t="e">
        <f t="shared" si="30"/>
        <v>#DIV/0!</v>
      </c>
      <c r="H691" s="353" t="e">
        <f t="shared" si="31"/>
        <v>#DIV/0!</v>
      </c>
      <c r="I691" s="353" t="e">
        <f t="shared" si="32"/>
        <v>#DIV/0!</v>
      </c>
    </row>
    <row r="692" spans="1:9" ht="14.25">
      <c r="A692" s="303" t="s">
        <v>1271</v>
      </c>
      <c r="B692" s="303" t="s">
        <v>1272</v>
      </c>
      <c r="C692" s="354"/>
      <c r="D692" s="354"/>
      <c r="E692" s="354"/>
      <c r="F692" s="354"/>
      <c r="G692" s="353" t="e">
        <f t="shared" si="30"/>
        <v>#DIV/0!</v>
      </c>
      <c r="H692" s="353" t="e">
        <f t="shared" si="31"/>
        <v>#DIV/0!</v>
      </c>
      <c r="I692" s="353" t="e">
        <f t="shared" si="32"/>
        <v>#DIV/0!</v>
      </c>
    </row>
    <row r="693" spans="1:9" ht="14.25">
      <c r="A693" s="303" t="s">
        <v>1273</v>
      </c>
      <c r="B693" s="303" t="s">
        <v>1274</v>
      </c>
      <c r="C693" s="354"/>
      <c r="D693" s="354"/>
      <c r="E693" s="354"/>
      <c r="F693" s="354"/>
      <c r="G693" s="353" t="e">
        <f t="shared" si="30"/>
        <v>#DIV/0!</v>
      </c>
      <c r="H693" s="353" t="e">
        <f t="shared" si="31"/>
        <v>#DIV/0!</v>
      </c>
      <c r="I693" s="353" t="e">
        <f t="shared" si="32"/>
        <v>#DIV/0!</v>
      </c>
    </row>
    <row r="694" spans="1:9" ht="14.25">
      <c r="A694" s="303" t="s">
        <v>1275</v>
      </c>
      <c r="B694" s="303" t="s">
        <v>1276</v>
      </c>
      <c r="C694" s="354">
        <v>21</v>
      </c>
      <c r="D694" s="354"/>
      <c r="E694" s="354">
        <v>5</v>
      </c>
      <c r="F694" s="354">
        <v>5</v>
      </c>
      <c r="G694" s="353" t="e">
        <f t="shared" si="30"/>
        <v>#DIV/0!</v>
      </c>
      <c r="H694" s="353">
        <f t="shared" si="31"/>
        <v>23.809523809523807</v>
      </c>
      <c r="I694" s="353">
        <f t="shared" si="32"/>
        <v>100</v>
      </c>
    </row>
    <row r="695" spans="1:9" ht="14.25">
      <c r="A695" s="303" t="s">
        <v>1277</v>
      </c>
      <c r="B695" s="352" t="s">
        <v>1278</v>
      </c>
      <c r="C695" s="353">
        <f>SUM(C696:C698)</f>
        <v>694</v>
      </c>
      <c r="D695" s="353">
        <f>SUM(D696:D698)</f>
        <v>703</v>
      </c>
      <c r="E695" s="353">
        <f>SUM(E696:E698)</f>
        <v>756</v>
      </c>
      <c r="F695" s="353">
        <f>SUM(F696:F698)</f>
        <v>756</v>
      </c>
      <c r="G695" s="353">
        <f t="shared" si="30"/>
        <v>107.53911806543385</v>
      </c>
      <c r="H695" s="353">
        <f t="shared" si="31"/>
        <v>108.93371757925073</v>
      </c>
      <c r="I695" s="353">
        <f t="shared" si="32"/>
        <v>100</v>
      </c>
    </row>
    <row r="696" spans="1:9" ht="14.25">
      <c r="A696" s="303" t="s">
        <v>1279</v>
      </c>
      <c r="B696" s="303" t="s">
        <v>1280</v>
      </c>
      <c r="C696" s="354"/>
      <c r="D696" s="354"/>
      <c r="E696" s="354"/>
      <c r="F696" s="354"/>
      <c r="G696" s="353" t="e">
        <f t="shared" si="30"/>
        <v>#DIV/0!</v>
      </c>
      <c r="H696" s="353" t="e">
        <f t="shared" si="31"/>
        <v>#DIV/0!</v>
      </c>
      <c r="I696" s="353" t="e">
        <f t="shared" si="32"/>
        <v>#DIV/0!</v>
      </c>
    </row>
    <row r="697" spans="1:9" ht="14.25">
      <c r="A697" s="303" t="s">
        <v>1281</v>
      </c>
      <c r="B697" s="303" t="s">
        <v>1282</v>
      </c>
      <c r="C697" s="354">
        <v>394</v>
      </c>
      <c r="D697" s="354">
        <v>541</v>
      </c>
      <c r="E697" s="354">
        <v>539</v>
      </c>
      <c r="F697" s="354">
        <v>539</v>
      </c>
      <c r="G697" s="353">
        <f t="shared" si="30"/>
        <v>99.63031423290202</v>
      </c>
      <c r="H697" s="353">
        <f t="shared" si="31"/>
        <v>136.8020304568528</v>
      </c>
      <c r="I697" s="353">
        <f t="shared" si="32"/>
        <v>100</v>
      </c>
    </row>
    <row r="698" spans="1:9" ht="14.25">
      <c r="A698" s="303" t="s">
        <v>1283</v>
      </c>
      <c r="B698" s="303" t="s">
        <v>1284</v>
      </c>
      <c r="C698" s="354">
        <v>300</v>
      </c>
      <c r="D698" s="354">
        <v>162</v>
      </c>
      <c r="E698" s="354">
        <v>217</v>
      </c>
      <c r="F698" s="354">
        <v>217</v>
      </c>
      <c r="G698" s="353">
        <f t="shared" si="30"/>
        <v>133.9506172839506</v>
      </c>
      <c r="H698" s="353">
        <f t="shared" si="31"/>
        <v>72.33333333333334</v>
      </c>
      <c r="I698" s="353">
        <f t="shared" si="32"/>
        <v>100</v>
      </c>
    </row>
    <row r="699" spans="1:9" ht="14.25">
      <c r="A699" s="303" t="s">
        <v>1285</v>
      </c>
      <c r="B699" s="352" t="s">
        <v>1286</v>
      </c>
      <c r="C699" s="353">
        <f>SUM(C700:C710)</f>
        <v>1354</v>
      </c>
      <c r="D699" s="353">
        <f>SUM(D700:D710)</f>
        <v>454</v>
      </c>
      <c r="E699" s="353">
        <f>SUM(E700:E710)</f>
        <v>1148</v>
      </c>
      <c r="F699" s="353">
        <f>SUM(F700:F710)</f>
        <v>1148</v>
      </c>
      <c r="G699" s="353">
        <f t="shared" si="30"/>
        <v>252.86343612334804</v>
      </c>
      <c r="H699" s="353">
        <f t="shared" si="31"/>
        <v>84.78581979320532</v>
      </c>
      <c r="I699" s="353">
        <f t="shared" si="32"/>
        <v>100</v>
      </c>
    </row>
    <row r="700" spans="1:9" ht="14.25">
      <c r="A700" s="303" t="s">
        <v>1287</v>
      </c>
      <c r="B700" s="303" t="s">
        <v>1288</v>
      </c>
      <c r="C700" s="354">
        <v>301</v>
      </c>
      <c r="D700" s="354">
        <v>207</v>
      </c>
      <c r="E700" s="354">
        <v>314</v>
      </c>
      <c r="F700" s="354">
        <v>314</v>
      </c>
      <c r="G700" s="353">
        <f t="shared" si="30"/>
        <v>151.69082125603865</v>
      </c>
      <c r="H700" s="353">
        <f t="shared" si="31"/>
        <v>104.31893687707641</v>
      </c>
      <c r="I700" s="353">
        <f t="shared" si="32"/>
        <v>100</v>
      </c>
    </row>
    <row r="701" spans="1:9" ht="14.25">
      <c r="A701" s="303" t="s">
        <v>1289</v>
      </c>
      <c r="B701" s="303" t="s">
        <v>1290</v>
      </c>
      <c r="C701" s="354">
        <v>48</v>
      </c>
      <c r="D701" s="354">
        <v>18</v>
      </c>
      <c r="E701" s="354">
        <v>7</v>
      </c>
      <c r="F701" s="354">
        <v>7</v>
      </c>
      <c r="G701" s="353">
        <f t="shared" si="30"/>
        <v>38.88888888888889</v>
      </c>
      <c r="H701" s="353">
        <f t="shared" si="31"/>
        <v>14.583333333333334</v>
      </c>
      <c r="I701" s="353">
        <f t="shared" si="32"/>
        <v>100</v>
      </c>
    </row>
    <row r="702" spans="1:9" ht="14.25">
      <c r="A702" s="303" t="s">
        <v>1291</v>
      </c>
      <c r="B702" s="303" t="s">
        <v>1292</v>
      </c>
      <c r="C702" s="354">
        <v>128</v>
      </c>
      <c r="D702" s="354">
        <v>166</v>
      </c>
      <c r="E702" s="354">
        <v>152</v>
      </c>
      <c r="F702" s="354">
        <v>152</v>
      </c>
      <c r="G702" s="353">
        <f t="shared" si="30"/>
        <v>91.56626506024097</v>
      </c>
      <c r="H702" s="353">
        <f t="shared" si="31"/>
        <v>118.75</v>
      </c>
      <c r="I702" s="353">
        <f t="shared" si="32"/>
        <v>100</v>
      </c>
    </row>
    <row r="703" spans="1:9" ht="14.25">
      <c r="A703" s="303" t="s">
        <v>1293</v>
      </c>
      <c r="B703" s="303" t="s">
        <v>1294</v>
      </c>
      <c r="C703" s="354"/>
      <c r="D703" s="354"/>
      <c r="E703" s="354"/>
      <c r="F703" s="354"/>
      <c r="G703" s="353" t="e">
        <f t="shared" si="30"/>
        <v>#DIV/0!</v>
      </c>
      <c r="H703" s="353" t="e">
        <f t="shared" si="31"/>
        <v>#DIV/0!</v>
      </c>
      <c r="I703" s="353" t="e">
        <f t="shared" si="32"/>
        <v>#DIV/0!</v>
      </c>
    </row>
    <row r="704" spans="1:9" ht="14.25">
      <c r="A704" s="303" t="s">
        <v>1295</v>
      </c>
      <c r="B704" s="303" t="s">
        <v>1296</v>
      </c>
      <c r="C704" s="354"/>
      <c r="D704" s="354"/>
      <c r="E704" s="354"/>
      <c r="F704" s="354"/>
      <c r="G704" s="353" t="e">
        <f t="shared" si="30"/>
        <v>#DIV/0!</v>
      </c>
      <c r="H704" s="353" t="e">
        <f t="shared" si="31"/>
        <v>#DIV/0!</v>
      </c>
      <c r="I704" s="353" t="e">
        <f t="shared" si="32"/>
        <v>#DIV/0!</v>
      </c>
    </row>
    <row r="705" spans="1:9" ht="14.25">
      <c r="A705" s="303" t="s">
        <v>1297</v>
      </c>
      <c r="B705" s="303" t="s">
        <v>1298</v>
      </c>
      <c r="C705" s="354"/>
      <c r="D705" s="354"/>
      <c r="E705" s="354"/>
      <c r="F705" s="354"/>
      <c r="G705" s="353" t="e">
        <f t="shared" si="30"/>
        <v>#DIV/0!</v>
      </c>
      <c r="H705" s="353" t="e">
        <f t="shared" si="31"/>
        <v>#DIV/0!</v>
      </c>
      <c r="I705" s="353" t="e">
        <f t="shared" si="32"/>
        <v>#DIV/0!</v>
      </c>
    </row>
    <row r="706" spans="1:9" ht="14.25">
      <c r="A706" s="303" t="s">
        <v>1299</v>
      </c>
      <c r="B706" s="303" t="s">
        <v>1300</v>
      </c>
      <c r="C706" s="354"/>
      <c r="D706" s="354"/>
      <c r="E706" s="354"/>
      <c r="F706" s="354"/>
      <c r="G706" s="353" t="e">
        <f t="shared" si="30"/>
        <v>#DIV/0!</v>
      </c>
      <c r="H706" s="353" t="e">
        <f t="shared" si="31"/>
        <v>#DIV/0!</v>
      </c>
      <c r="I706" s="353" t="e">
        <f t="shared" si="32"/>
        <v>#DIV/0!</v>
      </c>
    </row>
    <row r="707" spans="1:9" ht="14.25">
      <c r="A707" s="303" t="s">
        <v>1301</v>
      </c>
      <c r="B707" s="303" t="s">
        <v>1302</v>
      </c>
      <c r="C707" s="354">
        <v>572</v>
      </c>
      <c r="D707" s="354">
        <v>30</v>
      </c>
      <c r="E707" s="354">
        <v>416</v>
      </c>
      <c r="F707" s="354">
        <v>416</v>
      </c>
      <c r="G707" s="353">
        <f t="shared" si="30"/>
        <v>1386.6666666666667</v>
      </c>
      <c r="H707" s="353">
        <f t="shared" si="31"/>
        <v>72.72727272727273</v>
      </c>
      <c r="I707" s="353">
        <f t="shared" si="32"/>
        <v>100</v>
      </c>
    </row>
    <row r="708" spans="1:9" ht="14.25">
      <c r="A708" s="303" t="s">
        <v>1303</v>
      </c>
      <c r="B708" s="303" t="s">
        <v>1304</v>
      </c>
      <c r="C708" s="354">
        <v>294</v>
      </c>
      <c r="D708" s="354">
        <v>29</v>
      </c>
      <c r="E708" s="354">
        <v>241</v>
      </c>
      <c r="F708" s="354">
        <v>241</v>
      </c>
      <c r="G708" s="353">
        <f t="shared" si="30"/>
        <v>831.0344827586207</v>
      </c>
      <c r="H708" s="353">
        <f t="shared" si="31"/>
        <v>81.97278911564626</v>
      </c>
      <c r="I708" s="353">
        <f t="shared" si="32"/>
        <v>100</v>
      </c>
    </row>
    <row r="709" spans="1:9" ht="14.25">
      <c r="A709" s="303" t="s">
        <v>1305</v>
      </c>
      <c r="B709" s="303" t="s">
        <v>1306</v>
      </c>
      <c r="C709" s="354"/>
      <c r="D709" s="354"/>
      <c r="E709" s="354">
        <v>3</v>
      </c>
      <c r="F709" s="354">
        <v>3</v>
      </c>
      <c r="G709" s="353" t="e">
        <f t="shared" si="30"/>
        <v>#DIV/0!</v>
      </c>
      <c r="H709" s="353" t="e">
        <f t="shared" si="31"/>
        <v>#DIV/0!</v>
      </c>
      <c r="I709" s="353">
        <f t="shared" si="32"/>
        <v>100</v>
      </c>
    </row>
    <row r="710" spans="1:9" ht="14.25">
      <c r="A710" s="303" t="s">
        <v>1307</v>
      </c>
      <c r="B710" s="303" t="s">
        <v>1308</v>
      </c>
      <c r="C710" s="354">
        <v>11</v>
      </c>
      <c r="D710" s="354">
        <v>4</v>
      </c>
      <c r="E710" s="354">
        <v>15</v>
      </c>
      <c r="F710" s="354">
        <v>15</v>
      </c>
      <c r="G710" s="353">
        <f aca="true" t="shared" si="33" ref="G710:G773">F710/D710*100</f>
        <v>375</v>
      </c>
      <c r="H710" s="353">
        <f aca="true" t="shared" si="34" ref="H710:H773">F710/C710*100</f>
        <v>136.36363636363635</v>
      </c>
      <c r="I710" s="353">
        <f aca="true" t="shared" si="35" ref="I710:I773">F710/E710*100</f>
        <v>100</v>
      </c>
    </row>
    <row r="711" spans="1:9" ht="14.25">
      <c r="A711" s="303" t="s">
        <v>1309</v>
      </c>
      <c r="B711" s="352" t="s">
        <v>1310</v>
      </c>
      <c r="C711" s="353">
        <f>SUM(C712:C713)</f>
        <v>22</v>
      </c>
      <c r="D711" s="353">
        <f>SUM(D712:D713)</f>
        <v>0</v>
      </c>
      <c r="E711" s="353">
        <f>SUM(E712:E713)</f>
        <v>0</v>
      </c>
      <c r="F711" s="353">
        <f>SUM(F712:F713)</f>
        <v>0</v>
      </c>
      <c r="G711" s="353" t="e">
        <f t="shared" si="33"/>
        <v>#DIV/0!</v>
      </c>
      <c r="H711" s="353">
        <f t="shared" si="34"/>
        <v>0</v>
      </c>
      <c r="I711" s="353" t="e">
        <f t="shared" si="35"/>
        <v>#DIV/0!</v>
      </c>
    </row>
    <row r="712" spans="1:9" ht="14.25">
      <c r="A712" s="303" t="s">
        <v>1311</v>
      </c>
      <c r="B712" s="303" t="s">
        <v>1312</v>
      </c>
      <c r="C712" s="354">
        <v>22</v>
      </c>
      <c r="D712" s="354"/>
      <c r="E712" s="354"/>
      <c r="F712" s="354"/>
      <c r="G712" s="353" t="e">
        <f t="shared" si="33"/>
        <v>#DIV/0!</v>
      </c>
      <c r="H712" s="353">
        <f t="shared" si="34"/>
        <v>0</v>
      </c>
      <c r="I712" s="353" t="e">
        <f t="shared" si="35"/>
        <v>#DIV/0!</v>
      </c>
    </row>
    <row r="713" spans="1:9" ht="14.25">
      <c r="A713" s="303" t="s">
        <v>1313</v>
      </c>
      <c r="B713" s="303" t="s">
        <v>1314</v>
      </c>
      <c r="C713" s="354"/>
      <c r="D713" s="354"/>
      <c r="E713" s="354"/>
      <c r="F713" s="354"/>
      <c r="G713" s="353" t="e">
        <f t="shared" si="33"/>
        <v>#DIV/0!</v>
      </c>
      <c r="H713" s="353" t="e">
        <f t="shared" si="34"/>
        <v>#DIV/0!</v>
      </c>
      <c r="I713" s="353" t="e">
        <f t="shared" si="35"/>
        <v>#DIV/0!</v>
      </c>
    </row>
    <row r="714" spans="1:9" ht="14.25">
      <c r="A714" s="303" t="s">
        <v>1315</v>
      </c>
      <c r="B714" s="352" t="s">
        <v>1316</v>
      </c>
      <c r="C714" s="353">
        <f>SUM(C715:C717)</f>
        <v>154</v>
      </c>
      <c r="D714" s="353">
        <f>SUM(D715:D717)</f>
        <v>92</v>
      </c>
      <c r="E714" s="353">
        <f>SUM(E715:E717)</f>
        <v>132</v>
      </c>
      <c r="F714" s="353">
        <f>SUM(F715:F717)</f>
        <v>132</v>
      </c>
      <c r="G714" s="353">
        <f t="shared" si="33"/>
        <v>143.47826086956522</v>
      </c>
      <c r="H714" s="353">
        <f t="shared" si="34"/>
        <v>85.71428571428571</v>
      </c>
      <c r="I714" s="353">
        <f t="shared" si="35"/>
        <v>100</v>
      </c>
    </row>
    <row r="715" spans="1:9" ht="14.25">
      <c r="A715" s="303" t="s">
        <v>1317</v>
      </c>
      <c r="B715" s="303" t="s">
        <v>1318</v>
      </c>
      <c r="C715" s="354">
        <v>1</v>
      </c>
      <c r="D715" s="354"/>
      <c r="E715" s="354"/>
      <c r="F715" s="354"/>
      <c r="G715" s="353" t="e">
        <f t="shared" si="33"/>
        <v>#DIV/0!</v>
      </c>
      <c r="H715" s="353">
        <f t="shared" si="34"/>
        <v>0</v>
      </c>
      <c r="I715" s="353" t="e">
        <f t="shared" si="35"/>
        <v>#DIV/0!</v>
      </c>
    </row>
    <row r="716" spans="1:9" ht="14.25">
      <c r="A716" s="303" t="s">
        <v>1319</v>
      </c>
      <c r="B716" s="303" t="s">
        <v>1320</v>
      </c>
      <c r="C716" s="354">
        <v>85</v>
      </c>
      <c r="D716" s="354">
        <v>20</v>
      </c>
      <c r="E716" s="354">
        <v>79</v>
      </c>
      <c r="F716" s="354">
        <v>79</v>
      </c>
      <c r="G716" s="353">
        <f t="shared" si="33"/>
        <v>395</v>
      </c>
      <c r="H716" s="353">
        <f t="shared" si="34"/>
        <v>92.94117647058823</v>
      </c>
      <c r="I716" s="353">
        <f t="shared" si="35"/>
        <v>100</v>
      </c>
    </row>
    <row r="717" spans="1:9" ht="14.25">
      <c r="A717" s="303" t="s">
        <v>1321</v>
      </c>
      <c r="B717" s="303" t="s">
        <v>1322</v>
      </c>
      <c r="C717" s="354">
        <v>68</v>
      </c>
      <c r="D717" s="354">
        <v>72</v>
      </c>
      <c r="E717" s="354">
        <v>53</v>
      </c>
      <c r="F717" s="354">
        <v>53</v>
      </c>
      <c r="G717" s="353">
        <f t="shared" si="33"/>
        <v>73.61111111111111</v>
      </c>
      <c r="H717" s="353">
        <f t="shared" si="34"/>
        <v>77.94117647058823</v>
      </c>
      <c r="I717" s="353">
        <f t="shared" si="35"/>
        <v>100</v>
      </c>
    </row>
    <row r="718" spans="1:9" ht="14.25">
      <c r="A718" s="303" t="s">
        <v>1323</v>
      </c>
      <c r="B718" s="352" t="s">
        <v>1324</v>
      </c>
      <c r="C718" s="353">
        <f>SUM(C719:C722)</f>
        <v>845</v>
      </c>
      <c r="D718" s="353">
        <f>SUM(D719:D722)</f>
        <v>962</v>
      </c>
      <c r="E718" s="353">
        <f>SUM(E719:E722)</f>
        <v>899</v>
      </c>
      <c r="F718" s="353">
        <f>SUM(F719:F722)</f>
        <v>899</v>
      </c>
      <c r="G718" s="353">
        <f t="shared" si="33"/>
        <v>93.45114345114345</v>
      </c>
      <c r="H718" s="353">
        <f t="shared" si="34"/>
        <v>106.39053254437869</v>
      </c>
      <c r="I718" s="353">
        <f t="shared" si="35"/>
        <v>100</v>
      </c>
    </row>
    <row r="719" spans="1:9" ht="14.25">
      <c r="A719" s="303" t="s">
        <v>1325</v>
      </c>
      <c r="B719" s="303" t="s">
        <v>1326</v>
      </c>
      <c r="C719" s="354">
        <v>340</v>
      </c>
      <c r="D719" s="354">
        <v>405</v>
      </c>
      <c r="E719" s="354">
        <v>354</v>
      </c>
      <c r="F719" s="354">
        <v>354</v>
      </c>
      <c r="G719" s="353">
        <f t="shared" si="33"/>
        <v>87.4074074074074</v>
      </c>
      <c r="H719" s="353">
        <f t="shared" si="34"/>
        <v>104.11764705882354</v>
      </c>
      <c r="I719" s="353">
        <f t="shared" si="35"/>
        <v>100</v>
      </c>
    </row>
    <row r="720" spans="1:9" ht="14.25">
      <c r="A720" s="303" t="s">
        <v>1327</v>
      </c>
      <c r="B720" s="303" t="s">
        <v>1328</v>
      </c>
      <c r="C720" s="354">
        <v>444</v>
      </c>
      <c r="D720" s="354">
        <v>506</v>
      </c>
      <c r="E720" s="354">
        <v>494</v>
      </c>
      <c r="F720" s="354">
        <v>494</v>
      </c>
      <c r="G720" s="353">
        <f t="shared" si="33"/>
        <v>97.62845849802372</v>
      </c>
      <c r="H720" s="353">
        <f t="shared" si="34"/>
        <v>111.26126126126125</v>
      </c>
      <c r="I720" s="353">
        <f t="shared" si="35"/>
        <v>100</v>
      </c>
    </row>
    <row r="721" spans="1:9" ht="14.25">
      <c r="A721" s="303" t="s">
        <v>1329</v>
      </c>
      <c r="B721" s="303" t="s">
        <v>1330</v>
      </c>
      <c r="C721" s="354">
        <v>41</v>
      </c>
      <c r="D721" s="354">
        <v>50</v>
      </c>
      <c r="E721" s="354">
        <v>50</v>
      </c>
      <c r="F721" s="354">
        <v>50</v>
      </c>
      <c r="G721" s="353">
        <f t="shared" si="33"/>
        <v>100</v>
      </c>
      <c r="H721" s="353">
        <f t="shared" si="34"/>
        <v>121.95121951219512</v>
      </c>
      <c r="I721" s="353">
        <f t="shared" si="35"/>
        <v>100</v>
      </c>
    </row>
    <row r="722" spans="1:9" ht="14.25">
      <c r="A722" s="303" t="s">
        <v>1331</v>
      </c>
      <c r="B722" s="303" t="s">
        <v>1332</v>
      </c>
      <c r="C722" s="354">
        <v>20</v>
      </c>
      <c r="D722" s="354">
        <v>1</v>
      </c>
      <c r="E722" s="354">
        <v>1</v>
      </c>
      <c r="F722" s="354">
        <v>1</v>
      </c>
      <c r="G722" s="353">
        <f t="shared" si="33"/>
        <v>100</v>
      </c>
      <c r="H722" s="353">
        <f t="shared" si="34"/>
        <v>5</v>
      </c>
      <c r="I722" s="353">
        <f t="shared" si="35"/>
        <v>100</v>
      </c>
    </row>
    <row r="723" spans="1:9" ht="14.25">
      <c r="A723" s="303" t="s">
        <v>1333</v>
      </c>
      <c r="B723" s="352" t="s">
        <v>1334</v>
      </c>
      <c r="C723" s="353">
        <f>SUM(C724:C726)</f>
        <v>143</v>
      </c>
      <c r="D723" s="353">
        <f>SUM(D724:D726)</f>
        <v>236</v>
      </c>
      <c r="E723" s="353">
        <f>SUM(E724:E726)</f>
        <v>0</v>
      </c>
      <c r="F723" s="353">
        <f>SUM(F724:F726)</f>
        <v>0</v>
      </c>
      <c r="G723" s="353">
        <f t="shared" si="33"/>
        <v>0</v>
      </c>
      <c r="H723" s="353">
        <f t="shared" si="34"/>
        <v>0</v>
      </c>
      <c r="I723" s="353" t="e">
        <f t="shared" si="35"/>
        <v>#DIV/0!</v>
      </c>
    </row>
    <row r="724" spans="1:9" ht="14.25">
      <c r="A724" s="303" t="s">
        <v>1335</v>
      </c>
      <c r="B724" s="303" t="s">
        <v>1336</v>
      </c>
      <c r="C724" s="207"/>
      <c r="D724" s="354">
        <v>10</v>
      </c>
      <c r="E724" s="354"/>
      <c r="F724" s="354"/>
      <c r="G724" s="353">
        <f t="shared" si="33"/>
        <v>0</v>
      </c>
      <c r="H724" s="353" t="e">
        <f t="shared" si="34"/>
        <v>#DIV/0!</v>
      </c>
      <c r="I724" s="353" t="e">
        <f t="shared" si="35"/>
        <v>#DIV/0!</v>
      </c>
    </row>
    <row r="725" spans="1:9" ht="14.25">
      <c r="A725" s="303" t="s">
        <v>1337</v>
      </c>
      <c r="B725" s="303" t="s">
        <v>1338</v>
      </c>
      <c r="C725" s="354">
        <v>141</v>
      </c>
      <c r="D725" s="354">
        <v>220</v>
      </c>
      <c r="E725" s="354"/>
      <c r="F725" s="354"/>
      <c r="G725" s="353">
        <f t="shared" si="33"/>
        <v>0</v>
      </c>
      <c r="H725" s="353">
        <f t="shared" si="34"/>
        <v>0</v>
      </c>
      <c r="I725" s="353" t="e">
        <f t="shared" si="35"/>
        <v>#DIV/0!</v>
      </c>
    </row>
    <row r="726" spans="1:9" ht="14.25">
      <c r="A726" s="303" t="s">
        <v>1339</v>
      </c>
      <c r="B726" s="303" t="s">
        <v>1340</v>
      </c>
      <c r="C726" s="354">
        <v>2</v>
      </c>
      <c r="D726" s="354">
        <v>6</v>
      </c>
      <c r="E726" s="354"/>
      <c r="F726" s="354"/>
      <c r="G726" s="353">
        <f t="shared" si="33"/>
        <v>0</v>
      </c>
      <c r="H726" s="353">
        <f t="shared" si="34"/>
        <v>0</v>
      </c>
      <c r="I726" s="353" t="e">
        <f t="shared" si="35"/>
        <v>#DIV/0!</v>
      </c>
    </row>
    <row r="727" spans="1:9" ht="14.25">
      <c r="A727" s="303" t="s">
        <v>1341</v>
      </c>
      <c r="B727" s="352" t="s">
        <v>1342</v>
      </c>
      <c r="C727" s="353">
        <f>SUM(C728:C730)</f>
        <v>402</v>
      </c>
      <c r="D727" s="353">
        <f>SUM(D728:D730)</f>
        <v>5</v>
      </c>
      <c r="E727" s="353">
        <f>SUM(E728:E730)</f>
        <v>132</v>
      </c>
      <c r="F727" s="353">
        <f>SUM(F728:F730)</f>
        <v>132</v>
      </c>
      <c r="G727" s="353">
        <f t="shared" si="33"/>
        <v>2640</v>
      </c>
      <c r="H727" s="353">
        <f t="shared" si="34"/>
        <v>32.83582089552239</v>
      </c>
      <c r="I727" s="353">
        <f t="shared" si="35"/>
        <v>100</v>
      </c>
    </row>
    <row r="728" spans="1:9" ht="14.25">
      <c r="A728" s="303" t="s">
        <v>1343</v>
      </c>
      <c r="B728" s="303" t="s">
        <v>1344</v>
      </c>
      <c r="C728" s="354">
        <v>402</v>
      </c>
      <c r="D728" s="354">
        <v>5</v>
      </c>
      <c r="E728" s="354">
        <v>132</v>
      </c>
      <c r="F728" s="354">
        <v>132</v>
      </c>
      <c r="G728" s="353">
        <f t="shared" si="33"/>
        <v>2640</v>
      </c>
      <c r="H728" s="353">
        <f t="shared" si="34"/>
        <v>32.83582089552239</v>
      </c>
      <c r="I728" s="353">
        <f t="shared" si="35"/>
        <v>100</v>
      </c>
    </row>
    <row r="729" spans="1:9" ht="14.25">
      <c r="A729" s="303" t="s">
        <v>1345</v>
      </c>
      <c r="B729" s="303" t="s">
        <v>1346</v>
      </c>
      <c r="C729" s="354"/>
      <c r="D729" s="354"/>
      <c r="E729" s="354"/>
      <c r="F729" s="354"/>
      <c r="G729" s="353" t="e">
        <f t="shared" si="33"/>
        <v>#DIV/0!</v>
      </c>
      <c r="H729" s="353" t="e">
        <f t="shared" si="34"/>
        <v>#DIV/0!</v>
      </c>
      <c r="I729" s="353" t="e">
        <f t="shared" si="35"/>
        <v>#DIV/0!</v>
      </c>
    </row>
    <row r="730" spans="1:9" ht="14.25">
      <c r="A730" s="303" t="s">
        <v>1347</v>
      </c>
      <c r="B730" s="303" t="s">
        <v>1348</v>
      </c>
      <c r="C730" s="354"/>
      <c r="D730" s="354"/>
      <c r="E730" s="354"/>
      <c r="F730" s="354"/>
      <c r="G730" s="353" t="e">
        <f t="shared" si="33"/>
        <v>#DIV/0!</v>
      </c>
      <c r="H730" s="353" t="e">
        <f t="shared" si="34"/>
        <v>#DIV/0!</v>
      </c>
      <c r="I730" s="353" t="e">
        <f t="shared" si="35"/>
        <v>#DIV/0!</v>
      </c>
    </row>
    <row r="731" spans="1:9" ht="14.25">
      <c r="A731" s="303" t="s">
        <v>1349</v>
      </c>
      <c r="B731" s="352" t="s">
        <v>1350</v>
      </c>
      <c r="C731" s="353">
        <f>SUM(C732:C733)</f>
        <v>6</v>
      </c>
      <c r="D731" s="353">
        <f>SUM(D732:D733)</f>
        <v>18</v>
      </c>
      <c r="E731" s="353">
        <f>SUM(E732:E733)</f>
        <v>12</v>
      </c>
      <c r="F731" s="353">
        <f>SUM(F732:F733)</f>
        <v>12</v>
      </c>
      <c r="G731" s="353">
        <f t="shared" si="33"/>
        <v>66.66666666666666</v>
      </c>
      <c r="H731" s="353">
        <f t="shared" si="34"/>
        <v>200</v>
      </c>
      <c r="I731" s="353">
        <f t="shared" si="35"/>
        <v>100</v>
      </c>
    </row>
    <row r="732" spans="1:9" ht="14.25">
      <c r="A732" s="303" t="s">
        <v>1351</v>
      </c>
      <c r="B732" s="303" t="s">
        <v>1352</v>
      </c>
      <c r="C732" s="354">
        <v>6</v>
      </c>
      <c r="D732" s="354">
        <v>18</v>
      </c>
      <c r="E732" s="354">
        <v>12</v>
      </c>
      <c r="F732" s="354">
        <v>12</v>
      </c>
      <c r="G732" s="353">
        <f t="shared" si="33"/>
        <v>66.66666666666666</v>
      </c>
      <c r="H732" s="353">
        <f t="shared" si="34"/>
        <v>200</v>
      </c>
      <c r="I732" s="353">
        <f t="shared" si="35"/>
        <v>100</v>
      </c>
    </row>
    <row r="733" spans="1:9" ht="14.25">
      <c r="A733" s="303" t="s">
        <v>1353</v>
      </c>
      <c r="B733" s="303" t="s">
        <v>1354</v>
      </c>
      <c r="C733" s="354"/>
      <c r="D733" s="354"/>
      <c r="E733" s="354"/>
      <c r="F733" s="354"/>
      <c r="G733" s="353" t="e">
        <f t="shared" si="33"/>
        <v>#DIV/0!</v>
      </c>
      <c r="H733" s="353" t="e">
        <f t="shared" si="34"/>
        <v>#DIV/0!</v>
      </c>
      <c r="I733" s="353" t="e">
        <f t="shared" si="35"/>
        <v>#DIV/0!</v>
      </c>
    </row>
    <row r="734" spans="1:9" ht="14.25">
      <c r="A734" s="359" t="s">
        <v>1355</v>
      </c>
      <c r="B734" s="352" t="s">
        <v>1356</v>
      </c>
      <c r="C734" s="353">
        <f>SUM(C735:C742)</f>
        <v>0</v>
      </c>
      <c r="D734" s="353">
        <f>SUM(D735:D742)</f>
        <v>99</v>
      </c>
      <c r="E734" s="353">
        <f>SUM(E735:E742)</f>
        <v>286</v>
      </c>
      <c r="F734" s="353">
        <f>SUM(F735:F742)</f>
        <v>286</v>
      </c>
      <c r="G734" s="353">
        <f t="shared" si="33"/>
        <v>288.88888888888886</v>
      </c>
      <c r="H734" s="353" t="e">
        <f t="shared" si="34"/>
        <v>#DIV/0!</v>
      </c>
      <c r="I734" s="353">
        <f t="shared" si="35"/>
        <v>100</v>
      </c>
    </row>
    <row r="735" spans="1:9" ht="14.25">
      <c r="A735" s="359" t="s">
        <v>1357</v>
      </c>
      <c r="B735" s="359" t="s">
        <v>420</v>
      </c>
      <c r="C735" s="354"/>
      <c r="D735" s="354">
        <v>97</v>
      </c>
      <c r="E735" s="354">
        <v>126</v>
      </c>
      <c r="F735" s="354">
        <v>126</v>
      </c>
      <c r="G735" s="353">
        <f t="shared" si="33"/>
        <v>129.89690721649484</v>
      </c>
      <c r="H735" s="353" t="e">
        <f t="shared" si="34"/>
        <v>#DIV/0!</v>
      </c>
      <c r="I735" s="353">
        <f t="shared" si="35"/>
        <v>100</v>
      </c>
    </row>
    <row r="736" spans="1:9" ht="14.25">
      <c r="A736" s="359" t="s">
        <v>1358</v>
      </c>
      <c r="B736" s="359" t="s">
        <v>422</v>
      </c>
      <c r="C736" s="354"/>
      <c r="D736" s="354"/>
      <c r="E736" s="354"/>
      <c r="F736" s="354"/>
      <c r="G736" s="353" t="e">
        <f t="shared" si="33"/>
        <v>#DIV/0!</v>
      </c>
      <c r="H736" s="353" t="e">
        <f t="shared" si="34"/>
        <v>#DIV/0!</v>
      </c>
      <c r="I736" s="353" t="e">
        <f t="shared" si="35"/>
        <v>#DIV/0!</v>
      </c>
    </row>
    <row r="737" spans="1:9" ht="14.25">
      <c r="A737" s="359" t="s">
        <v>1359</v>
      </c>
      <c r="B737" s="359" t="s">
        <v>424</v>
      </c>
      <c r="C737" s="354"/>
      <c r="D737" s="354"/>
      <c r="E737" s="354"/>
      <c r="F737" s="354"/>
      <c r="G737" s="353" t="e">
        <f t="shared" si="33"/>
        <v>#DIV/0!</v>
      </c>
      <c r="H737" s="353" t="e">
        <f t="shared" si="34"/>
        <v>#DIV/0!</v>
      </c>
      <c r="I737" s="353" t="e">
        <f t="shared" si="35"/>
        <v>#DIV/0!</v>
      </c>
    </row>
    <row r="738" spans="1:9" ht="14.25">
      <c r="A738" s="359" t="s">
        <v>1360</v>
      </c>
      <c r="B738" s="359" t="s">
        <v>649</v>
      </c>
      <c r="C738" s="354"/>
      <c r="D738" s="354"/>
      <c r="E738" s="354"/>
      <c r="F738" s="354"/>
      <c r="G738" s="353" t="e">
        <f t="shared" si="33"/>
        <v>#DIV/0!</v>
      </c>
      <c r="H738" s="353" t="e">
        <f t="shared" si="34"/>
        <v>#DIV/0!</v>
      </c>
      <c r="I738" s="353" t="e">
        <f t="shared" si="35"/>
        <v>#DIV/0!</v>
      </c>
    </row>
    <row r="739" spans="1:9" ht="14.25">
      <c r="A739" s="359" t="s">
        <v>1361</v>
      </c>
      <c r="B739" s="359" t="s">
        <v>1362</v>
      </c>
      <c r="C739" s="354"/>
      <c r="D739" s="354">
        <v>2</v>
      </c>
      <c r="E739" s="354"/>
      <c r="F739" s="354"/>
      <c r="G739" s="353">
        <f t="shared" si="33"/>
        <v>0</v>
      </c>
      <c r="H739" s="353" t="e">
        <f t="shared" si="34"/>
        <v>#DIV/0!</v>
      </c>
      <c r="I739" s="353" t="e">
        <f t="shared" si="35"/>
        <v>#DIV/0!</v>
      </c>
    </row>
    <row r="740" spans="1:9" ht="14.25">
      <c r="A740" s="359" t="s">
        <v>1363</v>
      </c>
      <c r="B740" s="359" t="s">
        <v>1364</v>
      </c>
      <c r="C740" s="354"/>
      <c r="D740" s="354"/>
      <c r="E740" s="354"/>
      <c r="F740" s="354"/>
      <c r="G740" s="353" t="e">
        <f t="shared" si="33"/>
        <v>#DIV/0!</v>
      </c>
      <c r="H740" s="353" t="e">
        <f t="shared" si="34"/>
        <v>#DIV/0!</v>
      </c>
      <c r="I740" s="353" t="e">
        <f t="shared" si="35"/>
        <v>#DIV/0!</v>
      </c>
    </row>
    <row r="741" spans="1:9" ht="14.25">
      <c r="A741" s="359" t="s">
        <v>1365</v>
      </c>
      <c r="B741" s="359" t="s">
        <v>428</v>
      </c>
      <c r="C741" s="354"/>
      <c r="D741" s="354"/>
      <c r="E741" s="354"/>
      <c r="F741" s="354"/>
      <c r="G741" s="353" t="e">
        <f t="shared" si="33"/>
        <v>#DIV/0!</v>
      </c>
      <c r="H741" s="353" t="e">
        <f t="shared" si="34"/>
        <v>#DIV/0!</v>
      </c>
      <c r="I741" s="353" t="e">
        <f t="shared" si="35"/>
        <v>#DIV/0!</v>
      </c>
    </row>
    <row r="742" spans="1:9" ht="14.25">
      <c r="A742" s="359" t="s">
        <v>1366</v>
      </c>
      <c r="B742" s="359" t="s">
        <v>1367</v>
      </c>
      <c r="C742" s="354"/>
      <c r="D742" s="354"/>
      <c r="E742" s="354">
        <v>160</v>
      </c>
      <c r="F742" s="354">
        <v>160</v>
      </c>
      <c r="G742" s="353" t="e">
        <f t="shared" si="33"/>
        <v>#DIV/0!</v>
      </c>
      <c r="H742" s="353" t="e">
        <f t="shared" si="34"/>
        <v>#DIV/0!</v>
      </c>
      <c r="I742" s="353">
        <f t="shared" si="35"/>
        <v>100</v>
      </c>
    </row>
    <row r="743" spans="1:9" ht="14.25">
      <c r="A743" s="359" t="s">
        <v>1368</v>
      </c>
      <c r="B743" s="352" t="s">
        <v>1369</v>
      </c>
      <c r="C743" s="353">
        <f>SUM(C744:C744)</f>
        <v>50</v>
      </c>
      <c r="D743" s="353">
        <f>SUM(D744:D744)</f>
        <v>60</v>
      </c>
      <c r="E743" s="353">
        <f>SUM(E744:E744)</f>
        <v>79</v>
      </c>
      <c r="F743" s="353">
        <f>SUM(F744:F744)</f>
        <v>79</v>
      </c>
      <c r="G743" s="353">
        <f t="shared" si="33"/>
        <v>131.66666666666666</v>
      </c>
      <c r="H743" s="353">
        <f t="shared" si="34"/>
        <v>158</v>
      </c>
      <c r="I743" s="353">
        <f t="shared" si="35"/>
        <v>100</v>
      </c>
    </row>
    <row r="744" spans="1:9" ht="14.25">
      <c r="A744" s="359" t="s">
        <v>1370</v>
      </c>
      <c r="B744" s="359" t="s">
        <v>1371</v>
      </c>
      <c r="C744" s="354">
        <v>50</v>
      </c>
      <c r="D744" s="354">
        <v>60</v>
      </c>
      <c r="E744" s="354">
        <v>79</v>
      </c>
      <c r="F744" s="354">
        <v>79</v>
      </c>
      <c r="G744" s="353">
        <f t="shared" si="33"/>
        <v>131.66666666666666</v>
      </c>
      <c r="H744" s="353">
        <f t="shared" si="34"/>
        <v>158</v>
      </c>
      <c r="I744" s="353">
        <f t="shared" si="35"/>
        <v>100</v>
      </c>
    </row>
    <row r="745" spans="1:9" ht="14.25">
      <c r="A745" s="303" t="s">
        <v>1372</v>
      </c>
      <c r="B745" s="352" t="s">
        <v>1373</v>
      </c>
      <c r="C745" s="353">
        <f>SUM(C746:C746)</f>
        <v>516</v>
      </c>
      <c r="D745" s="353">
        <f>SUM(D746:D746)</f>
        <v>35</v>
      </c>
      <c r="E745" s="353">
        <f>SUM(E746:E746)</f>
        <v>641</v>
      </c>
      <c r="F745" s="353">
        <f>SUM(F746:F746)</f>
        <v>641</v>
      </c>
      <c r="G745" s="353">
        <f t="shared" si="33"/>
        <v>1831.4285714285713</v>
      </c>
      <c r="H745" s="353">
        <f t="shared" si="34"/>
        <v>124.2248062015504</v>
      </c>
      <c r="I745" s="353">
        <f t="shared" si="35"/>
        <v>100</v>
      </c>
    </row>
    <row r="746" spans="1:9" ht="14.25">
      <c r="A746" s="303">
        <v>2109999</v>
      </c>
      <c r="B746" s="303" t="s">
        <v>1374</v>
      </c>
      <c r="C746" s="354">
        <v>516</v>
      </c>
      <c r="D746" s="354">
        <v>35</v>
      </c>
      <c r="E746" s="354">
        <v>641</v>
      </c>
      <c r="F746" s="354">
        <v>641</v>
      </c>
      <c r="G746" s="353">
        <f t="shared" si="33"/>
        <v>1831.4285714285713</v>
      </c>
      <c r="H746" s="353">
        <f t="shared" si="34"/>
        <v>124.2248062015504</v>
      </c>
      <c r="I746" s="353">
        <f t="shared" si="35"/>
        <v>100</v>
      </c>
    </row>
    <row r="747" spans="1:9" ht="14.25">
      <c r="A747" s="356" t="s">
        <v>1375</v>
      </c>
      <c r="B747" s="357" t="s">
        <v>1376</v>
      </c>
      <c r="C747" s="358">
        <f>C748+C758+C762+C771+C776+C783+C789+C792+C795+C797+C799+C805+C807+C809+C824</f>
        <v>2508</v>
      </c>
      <c r="D747" s="358">
        <f>D748+D758+D762+D771+D776+D783+D789+D792+D795+D797+D799+D805+D807+D809+D824</f>
        <v>776</v>
      </c>
      <c r="E747" s="358">
        <f>E748+E758+E762+E771+E776+E783+E789+E792+E795+E797+E799+E805+E807+E809+E824</f>
        <v>1679</v>
      </c>
      <c r="F747" s="358">
        <f>F748+F758+F762+F771+F776+F783+F789+F792+F795+F797+F799+F805+F807+F809+F824</f>
        <v>1679</v>
      </c>
      <c r="G747" s="353">
        <f t="shared" si="33"/>
        <v>216.36597938144328</v>
      </c>
      <c r="H747" s="353">
        <f t="shared" si="34"/>
        <v>66.94577352472089</v>
      </c>
      <c r="I747" s="353">
        <f t="shared" si="35"/>
        <v>100</v>
      </c>
    </row>
    <row r="748" spans="1:9" ht="14.25">
      <c r="A748" s="303" t="s">
        <v>1377</v>
      </c>
      <c r="B748" s="352" t="s">
        <v>1378</v>
      </c>
      <c r="C748" s="353">
        <f>SUM(C749:C757)</f>
        <v>227</v>
      </c>
      <c r="D748" s="353">
        <f>SUM(D749:D757)</f>
        <v>153</v>
      </c>
      <c r="E748" s="353">
        <f>SUM(E749:E757)</f>
        <v>178</v>
      </c>
      <c r="F748" s="353">
        <f>SUM(F749:F757)</f>
        <v>178</v>
      </c>
      <c r="G748" s="353">
        <f t="shared" si="33"/>
        <v>116.33986928104576</v>
      </c>
      <c r="H748" s="353">
        <f t="shared" si="34"/>
        <v>78.41409691629956</v>
      </c>
      <c r="I748" s="353">
        <f t="shared" si="35"/>
        <v>100</v>
      </c>
    </row>
    <row r="749" spans="1:9" ht="14.25">
      <c r="A749" s="303" t="s">
        <v>1379</v>
      </c>
      <c r="B749" s="303" t="s">
        <v>108</v>
      </c>
      <c r="C749" s="354">
        <v>222</v>
      </c>
      <c r="D749" s="354">
        <v>153</v>
      </c>
      <c r="E749" s="354">
        <v>178</v>
      </c>
      <c r="F749" s="354">
        <v>178</v>
      </c>
      <c r="G749" s="353">
        <f t="shared" si="33"/>
        <v>116.33986928104576</v>
      </c>
      <c r="H749" s="353">
        <f t="shared" si="34"/>
        <v>80.18018018018019</v>
      </c>
      <c r="I749" s="353">
        <f t="shared" si="35"/>
        <v>100</v>
      </c>
    </row>
    <row r="750" spans="1:9" ht="14.25">
      <c r="A750" s="303" t="s">
        <v>1380</v>
      </c>
      <c r="B750" s="303" t="s">
        <v>110</v>
      </c>
      <c r="C750" s="354"/>
      <c r="D750" s="354"/>
      <c r="E750" s="354"/>
      <c r="F750" s="354"/>
      <c r="G750" s="353" t="e">
        <f t="shared" si="33"/>
        <v>#DIV/0!</v>
      </c>
      <c r="H750" s="353" t="e">
        <f t="shared" si="34"/>
        <v>#DIV/0!</v>
      </c>
      <c r="I750" s="353" t="e">
        <f t="shared" si="35"/>
        <v>#DIV/0!</v>
      </c>
    </row>
    <row r="751" spans="1:9" ht="14.25">
      <c r="A751" s="303" t="s">
        <v>1381</v>
      </c>
      <c r="B751" s="303" t="s">
        <v>112</v>
      </c>
      <c r="C751" s="354"/>
      <c r="D751" s="354"/>
      <c r="E751" s="354"/>
      <c r="F751" s="354"/>
      <c r="G751" s="353" t="e">
        <f t="shared" si="33"/>
        <v>#DIV/0!</v>
      </c>
      <c r="H751" s="353" t="e">
        <f t="shared" si="34"/>
        <v>#DIV/0!</v>
      </c>
      <c r="I751" s="353" t="e">
        <f t="shared" si="35"/>
        <v>#DIV/0!</v>
      </c>
    </row>
    <row r="752" spans="1:9" ht="14.25">
      <c r="A752" s="303" t="s">
        <v>1382</v>
      </c>
      <c r="B752" s="303" t="s">
        <v>1383</v>
      </c>
      <c r="C752" s="354"/>
      <c r="D752" s="354"/>
      <c r="E752" s="354"/>
      <c r="F752" s="354"/>
      <c r="G752" s="353" t="e">
        <f t="shared" si="33"/>
        <v>#DIV/0!</v>
      </c>
      <c r="H752" s="353" t="e">
        <f t="shared" si="34"/>
        <v>#DIV/0!</v>
      </c>
      <c r="I752" s="353" t="e">
        <f t="shared" si="35"/>
        <v>#DIV/0!</v>
      </c>
    </row>
    <row r="753" spans="1:9" ht="14.25">
      <c r="A753" s="303" t="s">
        <v>1384</v>
      </c>
      <c r="B753" s="303" t="s">
        <v>1385</v>
      </c>
      <c r="C753" s="354"/>
      <c r="D753" s="354"/>
      <c r="E753" s="354"/>
      <c r="F753" s="354"/>
      <c r="G753" s="353" t="e">
        <f t="shared" si="33"/>
        <v>#DIV/0!</v>
      </c>
      <c r="H753" s="353" t="e">
        <f t="shared" si="34"/>
        <v>#DIV/0!</v>
      </c>
      <c r="I753" s="353" t="e">
        <f t="shared" si="35"/>
        <v>#DIV/0!</v>
      </c>
    </row>
    <row r="754" spans="1:9" ht="14.25">
      <c r="A754" s="303" t="s">
        <v>1386</v>
      </c>
      <c r="B754" s="303" t="s">
        <v>1387</v>
      </c>
      <c r="C754" s="354"/>
      <c r="D754" s="354"/>
      <c r="E754" s="354"/>
      <c r="F754" s="354"/>
      <c r="G754" s="353" t="e">
        <f t="shared" si="33"/>
        <v>#DIV/0!</v>
      </c>
      <c r="H754" s="353" t="e">
        <f t="shared" si="34"/>
        <v>#DIV/0!</v>
      </c>
      <c r="I754" s="353" t="e">
        <f t="shared" si="35"/>
        <v>#DIV/0!</v>
      </c>
    </row>
    <row r="755" spans="1:9" ht="14.25">
      <c r="A755" s="303" t="s">
        <v>1388</v>
      </c>
      <c r="B755" s="303" t="s">
        <v>1389</v>
      </c>
      <c r="C755" s="354"/>
      <c r="D755" s="354"/>
      <c r="E755" s="354"/>
      <c r="F755" s="354"/>
      <c r="G755" s="353" t="e">
        <f t="shared" si="33"/>
        <v>#DIV/0!</v>
      </c>
      <c r="H755" s="353" t="e">
        <f t="shared" si="34"/>
        <v>#DIV/0!</v>
      </c>
      <c r="I755" s="353" t="e">
        <f t="shared" si="35"/>
        <v>#DIV/0!</v>
      </c>
    </row>
    <row r="756" spans="1:9" ht="14.25">
      <c r="A756" s="303" t="s">
        <v>1390</v>
      </c>
      <c r="B756" s="303" t="s">
        <v>1391</v>
      </c>
      <c r="C756" s="354"/>
      <c r="D756" s="354"/>
      <c r="E756" s="354"/>
      <c r="F756" s="354"/>
      <c r="G756" s="353" t="e">
        <f t="shared" si="33"/>
        <v>#DIV/0!</v>
      </c>
      <c r="H756" s="353" t="e">
        <f t="shared" si="34"/>
        <v>#DIV/0!</v>
      </c>
      <c r="I756" s="353" t="e">
        <f t="shared" si="35"/>
        <v>#DIV/0!</v>
      </c>
    </row>
    <row r="757" spans="1:9" ht="14.25">
      <c r="A757" s="303" t="s">
        <v>1392</v>
      </c>
      <c r="B757" s="303" t="s">
        <v>1393</v>
      </c>
      <c r="C757" s="354">
        <v>5</v>
      </c>
      <c r="D757" s="354"/>
      <c r="E757" s="354"/>
      <c r="F757" s="354"/>
      <c r="G757" s="353" t="e">
        <f t="shared" si="33"/>
        <v>#DIV/0!</v>
      </c>
      <c r="H757" s="353">
        <f t="shared" si="34"/>
        <v>0</v>
      </c>
      <c r="I757" s="353" t="e">
        <f t="shared" si="35"/>
        <v>#DIV/0!</v>
      </c>
    </row>
    <row r="758" spans="1:9" ht="14.25">
      <c r="A758" s="303" t="s">
        <v>1394</v>
      </c>
      <c r="B758" s="352" t="s">
        <v>1395</v>
      </c>
      <c r="C758" s="353">
        <f>SUM(C759:C761)</f>
        <v>45</v>
      </c>
      <c r="D758" s="353">
        <f>SUM(D759:D761)</f>
        <v>0</v>
      </c>
      <c r="E758" s="353">
        <f>SUM(E759:E761)</f>
        <v>0</v>
      </c>
      <c r="F758" s="353">
        <f>SUM(F759:F761)</f>
        <v>0</v>
      </c>
      <c r="G758" s="353" t="e">
        <f t="shared" si="33"/>
        <v>#DIV/0!</v>
      </c>
      <c r="H758" s="353">
        <f t="shared" si="34"/>
        <v>0</v>
      </c>
      <c r="I758" s="353" t="e">
        <f t="shared" si="35"/>
        <v>#DIV/0!</v>
      </c>
    </row>
    <row r="759" spans="1:9" ht="14.25">
      <c r="A759" s="303" t="s">
        <v>1396</v>
      </c>
      <c r="B759" s="303" t="s">
        <v>1397</v>
      </c>
      <c r="C759" s="354"/>
      <c r="D759" s="354"/>
      <c r="E759" s="354"/>
      <c r="F759" s="354"/>
      <c r="G759" s="353" t="e">
        <f t="shared" si="33"/>
        <v>#DIV/0!</v>
      </c>
      <c r="H759" s="353" t="e">
        <f t="shared" si="34"/>
        <v>#DIV/0!</v>
      </c>
      <c r="I759" s="353" t="e">
        <f t="shared" si="35"/>
        <v>#DIV/0!</v>
      </c>
    </row>
    <row r="760" spans="1:9" ht="14.25">
      <c r="A760" s="303" t="s">
        <v>1398</v>
      </c>
      <c r="B760" s="303" t="s">
        <v>1399</v>
      </c>
      <c r="C760" s="354"/>
      <c r="D760" s="354"/>
      <c r="E760" s="354"/>
      <c r="F760" s="354"/>
      <c r="G760" s="353" t="e">
        <f t="shared" si="33"/>
        <v>#DIV/0!</v>
      </c>
      <c r="H760" s="353" t="e">
        <f t="shared" si="34"/>
        <v>#DIV/0!</v>
      </c>
      <c r="I760" s="353" t="e">
        <f t="shared" si="35"/>
        <v>#DIV/0!</v>
      </c>
    </row>
    <row r="761" spans="1:9" ht="14.25">
      <c r="A761" s="303" t="s">
        <v>1400</v>
      </c>
      <c r="B761" s="303" t="s">
        <v>1401</v>
      </c>
      <c r="C761" s="354">
        <v>45</v>
      </c>
      <c r="D761" s="354"/>
      <c r="E761" s="354"/>
      <c r="F761" s="354"/>
      <c r="G761" s="353" t="e">
        <f t="shared" si="33"/>
        <v>#DIV/0!</v>
      </c>
      <c r="H761" s="353">
        <f t="shared" si="34"/>
        <v>0</v>
      </c>
      <c r="I761" s="353" t="e">
        <f t="shared" si="35"/>
        <v>#DIV/0!</v>
      </c>
    </row>
    <row r="762" spans="1:9" ht="14.25">
      <c r="A762" s="303" t="s">
        <v>1402</v>
      </c>
      <c r="B762" s="352" t="s">
        <v>1403</v>
      </c>
      <c r="C762" s="353">
        <f>SUM(C763:C770)</f>
        <v>1270</v>
      </c>
      <c r="D762" s="353">
        <f>SUM(D763:D770)</f>
        <v>80</v>
      </c>
      <c r="E762" s="353">
        <f>SUM(E763:E770)</f>
        <v>693</v>
      </c>
      <c r="F762" s="353">
        <f>SUM(F763:F770)</f>
        <v>693</v>
      </c>
      <c r="G762" s="353">
        <f t="shared" si="33"/>
        <v>866.25</v>
      </c>
      <c r="H762" s="353">
        <f t="shared" si="34"/>
        <v>54.56692913385827</v>
      </c>
      <c r="I762" s="353">
        <f t="shared" si="35"/>
        <v>100</v>
      </c>
    </row>
    <row r="763" spans="1:9" ht="14.25">
      <c r="A763" s="303" t="s">
        <v>1404</v>
      </c>
      <c r="B763" s="303" t="s">
        <v>1405</v>
      </c>
      <c r="C763" s="354">
        <v>20</v>
      </c>
      <c r="D763" s="354">
        <v>20</v>
      </c>
      <c r="E763" s="354">
        <v>23</v>
      </c>
      <c r="F763" s="354">
        <v>23</v>
      </c>
      <c r="G763" s="353">
        <f t="shared" si="33"/>
        <v>114.99999999999999</v>
      </c>
      <c r="H763" s="353">
        <f t="shared" si="34"/>
        <v>114.99999999999999</v>
      </c>
      <c r="I763" s="353">
        <f t="shared" si="35"/>
        <v>100</v>
      </c>
    </row>
    <row r="764" spans="1:9" ht="14.25">
      <c r="A764" s="303" t="s">
        <v>1406</v>
      </c>
      <c r="B764" s="303" t="s">
        <v>1407</v>
      </c>
      <c r="C764" s="354">
        <v>339</v>
      </c>
      <c r="D764" s="354">
        <v>60</v>
      </c>
      <c r="E764" s="354">
        <v>252</v>
      </c>
      <c r="F764" s="354">
        <v>252</v>
      </c>
      <c r="G764" s="353">
        <f t="shared" si="33"/>
        <v>420</v>
      </c>
      <c r="H764" s="353">
        <f t="shared" si="34"/>
        <v>74.33628318584071</v>
      </c>
      <c r="I764" s="353">
        <f t="shared" si="35"/>
        <v>100</v>
      </c>
    </row>
    <row r="765" spans="1:9" ht="14.25">
      <c r="A765" s="303" t="s">
        <v>1408</v>
      </c>
      <c r="B765" s="303" t="s">
        <v>1409</v>
      </c>
      <c r="C765" s="354"/>
      <c r="D765" s="354"/>
      <c r="E765" s="354"/>
      <c r="F765" s="354"/>
      <c r="G765" s="353" t="e">
        <f t="shared" si="33"/>
        <v>#DIV/0!</v>
      </c>
      <c r="H765" s="353" t="e">
        <f t="shared" si="34"/>
        <v>#DIV/0!</v>
      </c>
      <c r="I765" s="353" t="e">
        <f t="shared" si="35"/>
        <v>#DIV/0!</v>
      </c>
    </row>
    <row r="766" spans="1:9" ht="14.25">
      <c r="A766" s="303" t="s">
        <v>1410</v>
      </c>
      <c r="B766" s="303" t="s">
        <v>1411</v>
      </c>
      <c r="C766" s="354">
        <v>99</v>
      </c>
      <c r="D766" s="354"/>
      <c r="E766" s="354">
        <v>73</v>
      </c>
      <c r="F766" s="354">
        <v>73</v>
      </c>
      <c r="G766" s="353" t="e">
        <f t="shared" si="33"/>
        <v>#DIV/0!</v>
      </c>
      <c r="H766" s="353">
        <f t="shared" si="34"/>
        <v>73.73737373737373</v>
      </c>
      <c r="I766" s="353">
        <f t="shared" si="35"/>
        <v>100</v>
      </c>
    </row>
    <row r="767" spans="1:9" ht="14.25">
      <c r="A767" s="303" t="s">
        <v>1412</v>
      </c>
      <c r="B767" s="303" t="s">
        <v>1413</v>
      </c>
      <c r="C767" s="354"/>
      <c r="D767" s="354"/>
      <c r="E767" s="354"/>
      <c r="F767" s="354"/>
      <c r="G767" s="353" t="e">
        <f t="shared" si="33"/>
        <v>#DIV/0!</v>
      </c>
      <c r="H767" s="353" t="e">
        <f t="shared" si="34"/>
        <v>#DIV/0!</v>
      </c>
      <c r="I767" s="353" t="e">
        <f t="shared" si="35"/>
        <v>#DIV/0!</v>
      </c>
    </row>
    <row r="768" spans="1:9" ht="14.25">
      <c r="A768" s="303" t="s">
        <v>1414</v>
      </c>
      <c r="B768" s="303" t="s">
        <v>1415</v>
      </c>
      <c r="C768" s="354"/>
      <c r="D768" s="354"/>
      <c r="E768" s="354"/>
      <c r="F768" s="354"/>
      <c r="G768" s="353" t="e">
        <f t="shared" si="33"/>
        <v>#DIV/0!</v>
      </c>
      <c r="H768" s="353" t="e">
        <f t="shared" si="34"/>
        <v>#DIV/0!</v>
      </c>
      <c r="I768" s="353" t="e">
        <f t="shared" si="35"/>
        <v>#DIV/0!</v>
      </c>
    </row>
    <row r="769" spans="1:9" ht="14.25">
      <c r="A769" s="303" t="s">
        <v>1416</v>
      </c>
      <c r="B769" s="303" t="s">
        <v>1417</v>
      </c>
      <c r="C769" s="354"/>
      <c r="D769" s="354"/>
      <c r="E769" s="354"/>
      <c r="F769" s="354"/>
      <c r="G769" s="353" t="e">
        <f t="shared" si="33"/>
        <v>#DIV/0!</v>
      </c>
      <c r="H769" s="353" t="e">
        <f t="shared" si="34"/>
        <v>#DIV/0!</v>
      </c>
      <c r="I769" s="353" t="e">
        <f t="shared" si="35"/>
        <v>#DIV/0!</v>
      </c>
    </row>
    <row r="770" spans="1:9" ht="14.25">
      <c r="A770" s="303" t="s">
        <v>1418</v>
      </c>
      <c r="B770" s="303" t="s">
        <v>1419</v>
      </c>
      <c r="C770" s="354">
        <v>812</v>
      </c>
      <c r="D770" s="354"/>
      <c r="E770" s="354">
        <v>345</v>
      </c>
      <c r="F770" s="354">
        <v>345</v>
      </c>
      <c r="G770" s="353" t="e">
        <f t="shared" si="33"/>
        <v>#DIV/0!</v>
      </c>
      <c r="H770" s="353">
        <f t="shared" si="34"/>
        <v>42.48768472906404</v>
      </c>
      <c r="I770" s="353">
        <f t="shared" si="35"/>
        <v>100</v>
      </c>
    </row>
    <row r="771" spans="1:9" ht="14.25">
      <c r="A771" s="303" t="s">
        <v>1420</v>
      </c>
      <c r="B771" s="352" t="s">
        <v>1421</v>
      </c>
      <c r="C771" s="353">
        <f>SUM(C772:C775)</f>
        <v>297</v>
      </c>
      <c r="D771" s="353">
        <f>SUM(D772:D775)</f>
        <v>13</v>
      </c>
      <c r="E771" s="353">
        <f>SUM(E772:E775)</f>
        <v>29</v>
      </c>
      <c r="F771" s="353">
        <f>SUM(F772:F775)</f>
        <v>29</v>
      </c>
      <c r="G771" s="353">
        <f t="shared" si="33"/>
        <v>223.0769230769231</v>
      </c>
      <c r="H771" s="353">
        <f t="shared" si="34"/>
        <v>9.764309764309765</v>
      </c>
      <c r="I771" s="353">
        <f t="shared" si="35"/>
        <v>100</v>
      </c>
    </row>
    <row r="772" spans="1:9" ht="14.25">
      <c r="A772" s="303" t="s">
        <v>1422</v>
      </c>
      <c r="B772" s="303" t="s">
        <v>1423</v>
      </c>
      <c r="C772" s="354">
        <v>294</v>
      </c>
      <c r="D772" s="354">
        <v>10</v>
      </c>
      <c r="E772" s="354">
        <v>27</v>
      </c>
      <c r="F772" s="354">
        <v>27</v>
      </c>
      <c r="G772" s="353">
        <f t="shared" si="33"/>
        <v>270</v>
      </c>
      <c r="H772" s="353">
        <f t="shared" si="34"/>
        <v>9.183673469387756</v>
      </c>
      <c r="I772" s="353">
        <f t="shared" si="35"/>
        <v>100</v>
      </c>
    </row>
    <row r="773" spans="1:9" ht="14.25">
      <c r="A773" s="303" t="s">
        <v>1424</v>
      </c>
      <c r="B773" s="303" t="s">
        <v>1425</v>
      </c>
      <c r="C773" s="354"/>
      <c r="D773" s="354"/>
      <c r="E773" s="354"/>
      <c r="F773" s="354"/>
      <c r="G773" s="353" t="e">
        <f t="shared" si="33"/>
        <v>#DIV/0!</v>
      </c>
      <c r="H773" s="353" t="e">
        <f t="shared" si="34"/>
        <v>#DIV/0!</v>
      </c>
      <c r="I773" s="353" t="e">
        <f t="shared" si="35"/>
        <v>#DIV/0!</v>
      </c>
    </row>
    <row r="774" spans="1:9" ht="14.25">
      <c r="A774" s="303" t="s">
        <v>1426</v>
      </c>
      <c r="B774" s="303" t="s">
        <v>1427</v>
      </c>
      <c r="C774" s="354"/>
      <c r="D774" s="354"/>
      <c r="E774" s="354"/>
      <c r="F774" s="354"/>
      <c r="G774" s="353" t="e">
        <f aca="true" t="shared" si="36" ref="G774:G837">F774/D774*100</f>
        <v>#DIV/0!</v>
      </c>
      <c r="H774" s="353" t="e">
        <f aca="true" t="shared" si="37" ref="H774:H837">F774/C774*100</f>
        <v>#DIV/0!</v>
      </c>
      <c r="I774" s="353" t="e">
        <f aca="true" t="shared" si="38" ref="I774:I837">F774/E774*100</f>
        <v>#DIV/0!</v>
      </c>
    </row>
    <row r="775" spans="1:9" ht="14.25">
      <c r="A775" s="303" t="s">
        <v>1428</v>
      </c>
      <c r="B775" s="303" t="s">
        <v>1429</v>
      </c>
      <c r="C775" s="354">
        <v>3</v>
      </c>
      <c r="D775" s="354">
        <v>3</v>
      </c>
      <c r="E775" s="354">
        <v>2</v>
      </c>
      <c r="F775" s="354">
        <v>2</v>
      </c>
      <c r="G775" s="353">
        <f t="shared" si="36"/>
        <v>66.66666666666666</v>
      </c>
      <c r="H775" s="353">
        <f t="shared" si="37"/>
        <v>66.66666666666666</v>
      </c>
      <c r="I775" s="353">
        <f t="shared" si="38"/>
        <v>100</v>
      </c>
    </row>
    <row r="776" spans="1:9" ht="14.25">
      <c r="A776" s="303" t="s">
        <v>1430</v>
      </c>
      <c r="B776" s="352" t="s">
        <v>1431</v>
      </c>
      <c r="C776" s="353">
        <f>SUM(C777:C782)</f>
        <v>608</v>
      </c>
      <c r="D776" s="353">
        <f>SUM(D777:D782)</f>
        <v>500</v>
      </c>
      <c r="E776" s="353">
        <f>SUM(E777:E782)</f>
        <v>768</v>
      </c>
      <c r="F776" s="353">
        <f>SUM(F777:F782)</f>
        <v>768</v>
      </c>
      <c r="G776" s="353">
        <f t="shared" si="36"/>
        <v>153.6</v>
      </c>
      <c r="H776" s="353">
        <f t="shared" si="37"/>
        <v>126.3157894736842</v>
      </c>
      <c r="I776" s="353">
        <f t="shared" si="38"/>
        <v>100</v>
      </c>
    </row>
    <row r="777" spans="1:9" ht="14.25">
      <c r="A777" s="303" t="s">
        <v>1432</v>
      </c>
      <c r="B777" s="303" t="s">
        <v>1433</v>
      </c>
      <c r="C777" s="354">
        <v>452</v>
      </c>
      <c r="D777" s="354">
        <v>500</v>
      </c>
      <c r="E777" s="354">
        <v>429</v>
      </c>
      <c r="F777" s="354">
        <v>429</v>
      </c>
      <c r="G777" s="353">
        <f t="shared" si="36"/>
        <v>85.8</v>
      </c>
      <c r="H777" s="353">
        <f t="shared" si="37"/>
        <v>94.91150442477876</v>
      </c>
      <c r="I777" s="353">
        <f t="shared" si="38"/>
        <v>100</v>
      </c>
    </row>
    <row r="778" spans="1:9" ht="14.25">
      <c r="A778" s="303" t="s">
        <v>1434</v>
      </c>
      <c r="B778" s="303" t="s">
        <v>1435</v>
      </c>
      <c r="C778" s="354">
        <v>120</v>
      </c>
      <c r="D778" s="354"/>
      <c r="E778" s="354"/>
      <c r="F778" s="354"/>
      <c r="G778" s="353" t="e">
        <f t="shared" si="36"/>
        <v>#DIV/0!</v>
      </c>
      <c r="H778" s="353">
        <f t="shared" si="37"/>
        <v>0</v>
      </c>
      <c r="I778" s="353" t="e">
        <f t="shared" si="38"/>
        <v>#DIV/0!</v>
      </c>
    </row>
    <row r="779" spans="1:9" ht="14.25">
      <c r="A779" s="303" t="s">
        <v>1436</v>
      </c>
      <c r="B779" s="303" t="s">
        <v>1437</v>
      </c>
      <c r="C779" s="354">
        <v>2</v>
      </c>
      <c r="D779" s="354"/>
      <c r="E779" s="354"/>
      <c r="F779" s="354"/>
      <c r="G779" s="353" t="e">
        <f t="shared" si="36"/>
        <v>#DIV/0!</v>
      </c>
      <c r="H779" s="353">
        <f t="shared" si="37"/>
        <v>0</v>
      </c>
      <c r="I779" s="353" t="e">
        <f t="shared" si="38"/>
        <v>#DIV/0!</v>
      </c>
    </row>
    <row r="780" spans="1:9" ht="14.25">
      <c r="A780" s="303" t="s">
        <v>1438</v>
      </c>
      <c r="B780" s="303" t="s">
        <v>1439</v>
      </c>
      <c r="C780" s="354"/>
      <c r="D780" s="354"/>
      <c r="E780" s="354"/>
      <c r="F780" s="354"/>
      <c r="G780" s="353" t="e">
        <f t="shared" si="36"/>
        <v>#DIV/0!</v>
      </c>
      <c r="H780" s="353" t="e">
        <f t="shared" si="37"/>
        <v>#DIV/0!</v>
      </c>
      <c r="I780" s="353" t="e">
        <f t="shared" si="38"/>
        <v>#DIV/0!</v>
      </c>
    </row>
    <row r="781" spans="1:9" ht="14.25">
      <c r="A781" s="359" t="s">
        <v>1440</v>
      </c>
      <c r="B781" s="359" t="s">
        <v>1441</v>
      </c>
      <c r="C781" s="354"/>
      <c r="D781" s="354"/>
      <c r="E781" s="354"/>
      <c r="F781" s="354"/>
      <c r="G781" s="353" t="e">
        <f t="shared" si="36"/>
        <v>#DIV/0!</v>
      </c>
      <c r="H781" s="353" t="e">
        <f t="shared" si="37"/>
        <v>#DIV/0!</v>
      </c>
      <c r="I781" s="353" t="e">
        <f t="shared" si="38"/>
        <v>#DIV/0!</v>
      </c>
    </row>
    <row r="782" spans="1:9" ht="14.25">
      <c r="A782" s="303" t="s">
        <v>1442</v>
      </c>
      <c r="B782" s="303" t="s">
        <v>1443</v>
      </c>
      <c r="C782" s="354">
        <v>34</v>
      </c>
      <c r="D782" s="354"/>
      <c r="E782" s="354">
        <v>339</v>
      </c>
      <c r="F782" s="354">
        <v>339</v>
      </c>
      <c r="G782" s="353" t="e">
        <f t="shared" si="36"/>
        <v>#DIV/0!</v>
      </c>
      <c r="H782" s="353">
        <f t="shared" si="37"/>
        <v>997.0588235294118</v>
      </c>
      <c r="I782" s="353">
        <f t="shared" si="38"/>
        <v>100</v>
      </c>
    </row>
    <row r="783" spans="1:9" ht="14.25">
      <c r="A783" s="303" t="s">
        <v>1444</v>
      </c>
      <c r="B783" s="352" t="s">
        <v>1445</v>
      </c>
      <c r="C783" s="353">
        <f>SUM(C784:C788)</f>
        <v>49</v>
      </c>
      <c r="D783" s="353">
        <f>SUM(D784:D788)</f>
        <v>0</v>
      </c>
      <c r="E783" s="353">
        <f>SUM(E784:E788)</f>
        <v>0</v>
      </c>
      <c r="F783" s="353">
        <f>SUM(F784:F788)</f>
        <v>0</v>
      </c>
      <c r="G783" s="353" t="e">
        <f t="shared" si="36"/>
        <v>#DIV/0!</v>
      </c>
      <c r="H783" s="353">
        <f t="shared" si="37"/>
        <v>0</v>
      </c>
      <c r="I783" s="353" t="e">
        <f t="shared" si="38"/>
        <v>#DIV/0!</v>
      </c>
    </row>
    <row r="784" spans="1:9" ht="14.25">
      <c r="A784" s="303" t="s">
        <v>1446</v>
      </c>
      <c r="B784" s="303" t="s">
        <v>1447</v>
      </c>
      <c r="C784" s="354">
        <v>37</v>
      </c>
      <c r="D784" s="354"/>
      <c r="E784" s="354"/>
      <c r="F784" s="354"/>
      <c r="G784" s="353" t="e">
        <f t="shared" si="36"/>
        <v>#DIV/0!</v>
      </c>
      <c r="H784" s="353">
        <f t="shared" si="37"/>
        <v>0</v>
      </c>
      <c r="I784" s="353" t="e">
        <f t="shared" si="38"/>
        <v>#DIV/0!</v>
      </c>
    </row>
    <row r="785" spans="1:9" ht="14.25">
      <c r="A785" s="303" t="s">
        <v>1448</v>
      </c>
      <c r="B785" s="303" t="s">
        <v>1449</v>
      </c>
      <c r="C785" s="354"/>
      <c r="D785" s="354"/>
      <c r="E785" s="354"/>
      <c r="F785" s="354"/>
      <c r="G785" s="353" t="e">
        <f t="shared" si="36"/>
        <v>#DIV/0!</v>
      </c>
      <c r="H785" s="353" t="e">
        <f t="shared" si="37"/>
        <v>#DIV/0!</v>
      </c>
      <c r="I785" s="353" t="e">
        <f t="shared" si="38"/>
        <v>#DIV/0!</v>
      </c>
    </row>
    <row r="786" spans="1:9" ht="14.25">
      <c r="A786" s="303" t="s">
        <v>1450</v>
      </c>
      <c r="B786" s="303" t="s">
        <v>1451</v>
      </c>
      <c r="C786" s="354"/>
      <c r="D786" s="354"/>
      <c r="E786" s="354"/>
      <c r="F786" s="354"/>
      <c r="G786" s="353" t="e">
        <f t="shared" si="36"/>
        <v>#DIV/0!</v>
      </c>
      <c r="H786" s="353" t="e">
        <f t="shared" si="37"/>
        <v>#DIV/0!</v>
      </c>
      <c r="I786" s="353" t="e">
        <f t="shared" si="38"/>
        <v>#DIV/0!</v>
      </c>
    </row>
    <row r="787" spans="1:9" ht="14.25">
      <c r="A787" s="303" t="s">
        <v>1452</v>
      </c>
      <c r="B787" s="303" t="s">
        <v>1453</v>
      </c>
      <c r="C787" s="354"/>
      <c r="D787" s="354"/>
      <c r="E787" s="354"/>
      <c r="F787" s="354"/>
      <c r="G787" s="353" t="e">
        <f t="shared" si="36"/>
        <v>#DIV/0!</v>
      </c>
      <c r="H787" s="353" t="e">
        <f t="shared" si="37"/>
        <v>#DIV/0!</v>
      </c>
      <c r="I787" s="353" t="e">
        <f t="shared" si="38"/>
        <v>#DIV/0!</v>
      </c>
    </row>
    <row r="788" spans="1:9" ht="14.25">
      <c r="A788" s="303" t="s">
        <v>1454</v>
      </c>
      <c r="B788" s="303" t="s">
        <v>1455</v>
      </c>
      <c r="C788" s="354">
        <v>12</v>
      </c>
      <c r="D788" s="354"/>
      <c r="E788" s="354"/>
      <c r="F788" s="354"/>
      <c r="G788" s="353" t="e">
        <f t="shared" si="36"/>
        <v>#DIV/0!</v>
      </c>
      <c r="H788" s="353">
        <f t="shared" si="37"/>
        <v>0</v>
      </c>
      <c r="I788" s="353" t="e">
        <f t="shared" si="38"/>
        <v>#DIV/0!</v>
      </c>
    </row>
    <row r="789" spans="1:9" ht="14.25">
      <c r="A789" s="303" t="s">
        <v>1456</v>
      </c>
      <c r="B789" s="352" t="s">
        <v>1457</v>
      </c>
      <c r="C789" s="353">
        <f>SUM(C790:C791)</f>
        <v>0</v>
      </c>
      <c r="D789" s="353">
        <f>SUM(D790:D791)</f>
        <v>0</v>
      </c>
      <c r="E789" s="353">
        <f>SUM(E790:E791)</f>
        <v>0</v>
      </c>
      <c r="F789" s="353">
        <f>SUM(F790:F791)</f>
        <v>0</v>
      </c>
      <c r="G789" s="353" t="e">
        <f t="shared" si="36"/>
        <v>#DIV/0!</v>
      </c>
      <c r="H789" s="353" t="e">
        <f t="shared" si="37"/>
        <v>#DIV/0!</v>
      </c>
      <c r="I789" s="353" t="e">
        <f t="shared" si="38"/>
        <v>#DIV/0!</v>
      </c>
    </row>
    <row r="790" spans="1:9" ht="14.25">
      <c r="A790" s="303" t="s">
        <v>1458</v>
      </c>
      <c r="B790" s="303" t="s">
        <v>1459</v>
      </c>
      <c r="C790" s="354"/>
      <c r="D790" s="354"/>
      <c r="E790" s="354"/>
      <c r="F790" s="354"/>
      <c r="G790" s="353" t="e">
        <f t="shared" si="36"/>
        <v>#DIV/0!</v>
      </c>
      <c r="H790" s="353" t="e">
        <f t="shared" si="37"/>
        <v>#DIV/0!</v>
      </c>
      <c r="I790" s="353" t="e">
        <f t="shared" si="38"/>
        <v>#DIV/0!</v>
      </c>
    </row>
    <row r="791" spans="1:9" ht="14.25">
      <c r="A791" s="303" t="s">
        <v>1460</v>
      </c>
      <c r="B791" s="303" t="s">
        <v>1461</v>
      </c>
      <c r="C791" s="354"/>
      <c r="D791" s="354"/>
      <c r="E791" s="354"/>
      <c r="F791" s="354"/>
      <c r="G791" s="353" t="e">
        <f t="shared" si="36"/>
        <v>#DIV/0!</v>
      </c>
      <c r="H791" s="353" t="e">
        <f t="shared" si="37"/>
        <v>#DIV/0!</v>
      </c>
      <c r="I791" s="353" t="e">
        <f t="shared" si="38"/>
        <v>#DIV/0!</v>
      </c>
    </row>
    <row r="792" spans="1:9" ht="14.25">
      <c r="A792" s="303" t="s">
        <v>1462</v>
      </c>
      <c r="B792" s="352" t="s">
        <v>1463</v>
      </c>
      <c r="C792" s="353">
        <f>SUM(C793:C794)</f>
        <v>0</v>
      </c>
      <c r="D792" s="353">
        <f>SUM(D793:D794)</f>
        <v>0</v>
      </c>
      <c r="E792" s="353">
        <f>SUM(E793:E794)</f>
        <v>0</v>
      </c>
      <c r="F792" s="353">
        <f>SUM(F793:F794)</f>
        <v>0</v>
      </c>
      <c r="G792" s="353" t="e">
        <f t="shared" si="36"/>
        <v>#DIV/0!</v>
      </c>
      <c r="H792" s="353" t="e">
        <f t="shared" si="37"/>
        <v>#DIV/0!</v>
      </c>
      <c r="I792" s="353" t="e">
        <f t="shared" si="38"/>
        <v>#DIV/0!</v>
      </c>
    </row>
    <row r="793" spans="1:9" ht="14.25">
      <c r="A793" s="303" t="s">
        <v>1464</v>
      </c>
      <c r="B793" s="303" t="s">
        <v>1465</v>
      </c>
      <c r="C793" s="354"/>
      <c r="D793" s="354"/>
      <c r="E793" s="354"/>
      <c r="F793" s="354"/>
      <c r="G793" s="353" t="e">
        <f t="shared" si="36"/>
        <v>#DIV/0!</v>
      </c>
      <c r="H793" s="353" t="e">
        <f t="shared" si="37"/>
        <v>#DIV/0!</v>
      </c>
      <c r="I793" s="353" t="e">
        <f t="shared" si="38"/>
        <v>#DIV/0!</v>
      </c>
    </row>
    <row r="794" spans="1:9" ht="14.25">
      <c r="A794" s="303" t="s">
        <v>1466</v>
      </c>
      <c r="B794" s="303" t="s">
        <v>1467</v>
      </c>
      <c r="C794" s="354"/>
      <c r="D794" s="354"/>
      <c r="E794" s="354"/>
      <c r="F794" s="354"/>
      <c r="G794" s="353" t="e">
        <f t="shared" si="36"/>
        <v>#DIV/0!</v>
      </c>
      <c r="H794" s="353" t="e">
        <f t="shared" si="37"/>
        <v>#DIV/0!</v>
      </c>
      <c r="I794" s="353" t="e">
        <f t="shared" si="38"/>
        <v>#DIV/0!</v>
      </c>
    </row>
    <row r="795" spans="1:9" ht="14.25">
      <c r="A795" s="303" t="s">
        <v>1468</v>
      </c>
      <c r="B795" s="352" t="s">
        <v>1469</v>
      </c>
      <c r="C795" s="353">
        <f>SUM(C796:C796)</f>
        <v>0</v>
      </c>
      <c r="D795" s="353">
        <f>SUM(D796:D796)</f>
        <v>0</v>
      </c>
      <c r="E795" s="353">
        <f>SUM(E796:E796)</f>
        <v>0</v>
      </c>
      <c r="F795" s="353">
        <f>SUM(F796:F796)</f>
        <v>0</v>
      </c>
      <c r="G795" s="353" t="e">
        <f t="shared" si="36"/>
        <v>#DIV/0!</v>
      </c>
      <c r="H795" s="353" t="e">
        <f t="shared" si="37"/>
        <v>#DIV/0!</v>
      </c>
      <c r="I795" s="353" t="e">
        <f t="shared" si="38"/>
        <v>#DIV/0!</v>
      </c>
    </row>
    <row r="796" spans="1:9" ht="14.25">
      <c r="A796" s="303" t="s">
        <v>1470</v>
      </c>
      <c r="B796" s="303" t="s">
        <v>1471</v>
      </c>
      <c r="C796" s="354"/>
      <c r="D796" s="354"/>
      <c r="E796" s="354"/>
      <c r="F796" s="354"/>
      <c r="G796" s="353" t="e">
        <f t="shared" si="36"/>
        <v>#DIV/0!</v>
      </c>
      <c r="H796" s="353" t="e">
        <f t="shared" si="37"/>
        <v>#DIV/0!</v>
      </c>
      <c r="I796" s="353" t="e">
        <f t="shared" si="38"/>
        <v>#DIV/0!</v>
      </c>
    </row>
    <row r="797" spans="1:9" ht="14.25">
      <c r="A797" s="303" t="s">
        <v>1472</v>
      </c>
      <c r="B797" s="352" t="s">
        <v>1473</v>
      </c>
      <c r="C797" s="353">
        <f>SUM(C798:C798)</f>
        <v>0</v>
      </c>
      <c r="D797" s="353">
        <f>SUM(D798:D798)</f>
        <v>0</v>
      </c>
      <c r="E797" s="353">
        <f>SUM(E798:E798)</f>
        <v>0</v>
      </c>
      <c r="F797" s="353">
        <f>SUM(F798:F798)</f>
        <v>0</v>
      </c>
      <c r="G797" s="353" t="e">
        <f t="shared" si="36"/>
        <v>#DIV/0!</v>
      </c>
      <c r="H797" s="353" t="e">
        <f t="shared" si="37"/>
        <v>#DIV/0!</v>
      </c>
      <c r="I797" s="353" t="e">
        <f t="shared" si="38"/>
        <v>#DIV/0!</v>
      </c>
    </row>
    <row r="798" spans="1:9" ht="14.25">
      <c r="A798" s="303" t="s">
        <v>1474</v>
      </c>
      <c r="B798" s="303" t="s">
        <v>1475</v>
      </c>
      <c r="C798" s="354"/>
      <c r="D798" s="354"/>
      <c r="E798" s="354"/>
      <c r="F798" s="354"/>
      <c r="G798" s="353" t="e">
        <f t="shared" si="36"/>
        <v>#DIV/0!</v>
      </c>
      <c r="H798" s="353" t="e">
        <f t="shared" si="37"/>
        <v>#DIV/0!</v>
      </c>
      <c r="I798" s="353" t="e">
        <f t="shared" si="38"/>
        <v>#DIV/0!</v>
      </c>
    </row>
    <row r="799" spans="1:9" ht="14.25">
      <c r="A799" s="303" t="s">
        <v>1476</v>
      </c>
      <c r="B799" s="352" t="s">
        <v>1477</v>
      </c>
      <c r="C799" s="353">
        <f>SUM(C800:C804)</f>
        <v>0</v>
      </c>
      <c r="D799" s="353">
        <f>SUM(D800:D804)</f>
        <v>30</v>
      </c>
      <c r="E799" s="353">
        <f>SUM(E800:E804)</f>
        <v>11</v>
      </c>
      <c r="F799" s="353">
        <f>SUM(F800:F804)</f>
        <v>11</v>
      </c>
      <c r="G799" s="353">
        <f t="shared" si="36"/>
        <v>36.666666666666664</v>
      </c>
      <c r="H799" s="353" t="e">
        <f t="shared" si="37"/>
        <v>#DIV/0!</v>
      </c>
      <c r="I799" s="353">
        <f t="shared" si="38"/>
        <v>100</v>
      </c>
    </row>
    <row r="800" spans="1:9" ht="14.25">
      <c r="A800" s="303" t="s">
        <v>1478</v>
      </c>
      <c r="B800" s="303" t="s">
        <v>1479</v>
      </c>
      <c r="C800" s="354"/>
      <c r="D800" s="354">
        <v>18</v>
      </c>
      <c r="E800" s="354">
        <v>1</v>
      </c>
      <c r="F800" s="354">
        <v>1</v>
      </c>
      <c r="G800" s="353">
        <f t="shared" si="36"/>
        <v>5.555555555555555</v>
      </c>
      <c r="H800" s="353" t="e">
        <f t="shared" si="37"/>
        <v>#DIV/0!</v>
      </c>
      <c r="I800" s="353">
        <f t="shared" si="38"/>
        <v>100</v>
      </c>
    </row>
    <row r="801" spans="1:9" ht="14.25">
      <c r="A801" s="303" t="s">
        <v>1480</v>
      </c>
      <c r="B801" s="303" t="s">
        <v>1481</v>
      </c>
      <c r="C801" s="354"/>
      <c r="D801" s="354">
        <v>12</v>
      </c>
      <c r="E801" s="354">
        <v>10</v>
      </c>
      <c r="F801" s="354">
        <v>10</v>
      </c>
      <c r="G801" s="353">
        <f t="shared" si="36"/>
        <v>83.33333333333334</v>
      </c>
      <c r="H801" s="353" t="e">
        <f t="shared" si="37"/>
        <v>#DIV/0!</v>
      </c>
      <c r="I801" s="353">
        <f t="shared" si="38"/>
        <v>100</v>
      </c>
    </row>
    <row r="802" spans="1:9" ht="14.25">
      <c r="A802" s="303" t="s">
        <v>1482</v>
      </c>
      <c r="B802" s="303" t="s">
        <v>1483</v>
      </c>
      <c r="C802" s="354"/>
      <c r="D802" s="354"/>
      <c r="E802" s="354"/>
      <c r="F802" s="354"/>
      <c r="G802" s="353" t="e">
        <f t="shared" si="36"/>
        <v>#DIV/0!</v>
      </c>
      <c r="H802" s="353" t="e">
        <f t="shared" si="37"/>
        <v>#DIV/0!</v>
      </c>
      <c r="I802" s="353" t="e">
        <f t="shared" si="38"/>
        <v>#DIV/0!</v>
      </c>
    </row>
    <row r="803" spans="1:9" ht="14.25">
      <c r="A803" s="303" t="s">
        <v>1484</v>
      </c>
      <c r="B803" s="303" t="s">
        <v>1485</v>
      </c>
      <c r="C803" s="354"/>
      <c r="D803" s="354"/>
      <c r="E803" s="354"/>
      <c r="F803" s="354"/>
      <c r="G803" s="353" t="e">
        <f t="shared" si="36"/>
        <v>#DIV/0!</v>
      </c>
      <c r="H803" s="353" t="e">
        <f t="shared" si="37"/>
        <v>#DIV/0!</v>
      </c>
      <c r="I803" s="353" t="e">
        <f t="shared" si="38"/>
        <v>#DIV/0!</v>
      </c>
    </row>
    <row r="804" spans="1:9" ht="14.25">
      <c r="A804" s="303" t="s">
        <v>1486</v>
      </c>
      <c r="B804" s="303" t="s">
        <v>1487</v>
      </c>
      <c r="C804" s="354"/>
      <c r="D804" s="354"/>
      <c r="E804" s="354"/>
      <c r="F804" s="354"/>
      <c r="G804" s="353" t="e">
        <f t="shared" si="36"/>
        <v>#DIV/0!</v>
      </c>
      <c r="H804" s="353" t="e">
        <f t="shared" si="37"/>
        <v>#DIV/0!</v>
      </c>
      <c r="I804" s="353" t="e">
        <f t="shared" si="38"/>
        <v>#DIV/0!</v>
      </c>
    </row>
    <row r="805" spans="1:9" ht="14.25">
      <c r="A805" s="303" t="s">
        <v>1488</v>
      </c>
      <c r="B805" s="352" t="s">
        <v>1489</v>
      </c>
      <c r="C805" s="353">
        <f>SUM(C806:C806)</f>
        <v>0</v>
      </c>
      <c r="D805" s="353">
        <f>SUM(D806:D806)</f>
        <v>0</v>
      </c>
      <c r="E805" s="353">
        <f>SUM(E806:E806)</f>
        <v>0</v>
      </c>
      <c r="F805" s="353">
        <f>SUM(F806:F806)</f>
        <v>0</v>
      </c>
      <c r="G805" s="353" t="e">
        <f t="shared" si="36"/>
        <v>#DIV/0!</v>
      </c>
      <c r="H805" s="353" t="e">
        <f t="shared" si="37"/>
        <v>#DIV/0!</v>
      </c>
      <c r="I805" s="353" t="e">
        <f t="shared" si="38"/>
        <v>#DIV/0!</v>
      </c>
    </row>
    <row r="806" spans="1:9" ht="14.25">
      <c r="A806" s="303" t="s">
        <v>1490</v>
      </c>
      <c r="B806" s="303" t="s">
        <v>1491</v>
      </c>
      <c r="C806" s="354"/>
      <c r="D806" s="354"/>
      <c r="E806" s="354"/>
      <c r="F806" s="354"/>
      <c r="G806" s="353" t="e">
        <f t="shared" si="36"/>
        <v>#DIV/0!</v>
      </c>
      <c r="H806" s="353" t="e">
        <f t="shared" si="37"/>
        <v>#DIV/0!</v>
      </c>
      <c r="I806" s="353" t="e">
        <f t="shared" si="38"/>
        <v>#DIV/0!</v>
      </c>
    </row>
    <row r="807" spans="1:9" ht="14.25">
      <c r="A807" s="303" t="s">
        <v>1492</v>
      </c>
      <c r="B807" s="352" t="s">
        <v>1493</v>
      </c>
      <c r="C807" s="353">
        <f>SUM(C808:C808)</f>
        <v>0</v>
      </c>
      <c r="D807" s="353">
        <f>SUM(D808:D808)</f>
        <v>0</v>
      </c>
      <c r="E807" s="353">
        <f>SUM(E808:E808)</f>
        <v>0</v>
      </c>
      <c r="F807" s="353">
        <f>SUM(F808:F808)</f>
        <v>0</v>
      </c>
      <c r="G807" s="353" t="e">
        <f t="shared" si="36"/>
        <v>#DIV/0!</v>
      </c>
      <c r="H807" s="353" t="e">
        <f t="shared" si="37"/>
        <v>#DIV/0!</v>
      </c>
      <c r="I807" s="353" t="e">
        <f t="shared" si="38"/>
        <v>#DIV/0!</v>
      </c>
    </row>
    <row r="808" spans="1:9" ht="14.25">
      <c r="A808" s="303" t="s">
        <v>1494</v>
      </c>
      <c r="B808" s="303" t="s">
        <v>1495</v>
      </c>
      <c r="C808" s="354"/>
      <c r="D808" s="354"/>
      <c r="E808" s="354"/>
      <c r="F808" s="354"/>
      <c r="G808" s="353" t="e">
        <f t="shared" si="36"/>
        <v>#DIV/0!</v>
      </c>
      <c r="H808" s="353" t="e">
        <f t="shared" si="37"/>
        <v>#DIV/0!</v>
      </c>
      <c r="I808" s="353" t="e">
        <f t="shared" si="38"/>
        <v>#DIV/0!</v>
      </c>
    </row>
    <row r="809" spans="1:9" ht="14.25">
      <c r="A809" s="303" t="s">
        <v>1496</v>
      </c>
      <c r="B809" s="352" t="s">
        <v>1497</v>
      </c>
      <c r="C809" s="353">
        <f>SUM(C810:C823)</f>
        <v>0</v>
      </c>
      <c r="D809" s="353">
        <f>SUM(D810:D823)</f>
        <v>0</v>
      </c>
      <c r="E809" s="353">
        <f>SUM(E810:E823)</f>
        <v>0</v>
      </c>
      <c r="F809" s="353">
        <f>SUM(F810:F823)</f>
        <v>0</v>
      </c>
      <c r="G809" s="353" t="e">
        <f t="shared" si="36"/>
        <v>#DIV/0!</v>
      </c>
      <c r="H809" s="353" t="e">
        <f t="shared" si="37"/>
        <v>#DIV/0!</v>
      </c>
      <c r="I809" s="353" t="e">
        <f t="shared" si="38"/>
        <v>#DIV/0!</v>
      </c>
    </row>
    <row r="810" spans="1:9" ht="14.25">
      <c r="A810" s="303" t="s">
        <v>1498</v>
      </c>
      <c r="B810" s="303" t="s">
        <v>108</v>
      </c>
      <c r="C810" s="354"/>
      <c r="D810" s="354"/>
      <c r="E810" s="354"/>
      <c r="F810" s="354"/>
      <c r="G810" s="353" t="e">
        <f t="shared" si="36"/>
        <v>#DIV/0!</v>
      </c>
      <c r="H810" s="353" t="e">
        <f t="shared" si="37"/>
        <v>#DIV/0!</v>
      </c>
      <c r="I810" s="353" t="e">
        <f t="shared" si="38"/>
        <v>#DIV/0!</v>
      </c>
    </row>
    <row r="811" spans="1:9" ht="14.25">
      <c r="A811" s="303" t="s">
        <v>1499</v>
      </c>
      <c r="B811" s="303" t="s">
        <v>110</v>
      </c>
      <c r="C811" s="354"/>
      <c r="D811" s="354"/>
      <c r="E811" s="354"/>
      <c r="F811" s="354"/>
      <c r="G811" s="353" t="e">
        <f t="shared" si="36"/>
        <v>#DIV/0!</v>
      </c>
      <c r="H811" s="353" t="e">
        <f t="shared" si="37"/>
        <v>#DIV/0!</v>
      </c>
      <c r="I811" s="353" t="e">
        <f t="shared" si="38"/>
        <v>#DIV/0!</v>
      </c>
    </row>
    <row r="812" spans="1:9" ht="14.25">
      <c r="A812" s="303" t="s">
        <v>1500</v>
      </c>
      <c r="B812" s="303" t="s">
        <v>112</v>
      </c>
      <c r="C812" s="354"/>
      <c r="D812" s="354"/>
      <c r="E812" s="354"/>
      <c r="F812" s="354"/>
      <c r="G812" s="353" t="e">
        <f t="shared" si="36"/>
        <v>#DIV/0!</v>
      </c>
      <c r="H812" s="353" t="e">
        <f t="shared" si="37"/>
        <v>#DIV/0!</v>
      </c>
      <c r="I812" s="353" t="e">
        <f t="shared" si="38"/>
        <v>#DIV/0!</v>
      </c>
    </row>
    <row r="813" spans="1:9" ht="14.25">
      <c r="A813" s="303" t="s">
        <v>1501</v>
      </c>
      <c r="B813" s="303" t="s">
        <v>1502</v>
      </c>
      <c r="C813" s="354"/>
      <c r="D813" s="354"/>
      <c r="E813" s="354"/>
      <c r="F813" s="354"/>
      <c r="G813" s="353" t="e">
        <f t="shared" si="36"/>
        <v>#DIV/0!</v>
      </c>
      <c r="H813" s="353" t="e">
        <f t="shared" si="37"/>
        <v>#DIV/0!</v>
      </c>
      <c r="I813" s="353" t="e">
        <f t="shared" si="38"/>
        <v>#DIV/0!</v>
      </c>
    </row>
    <row r="814" spans="1:9" ht="14.25">
      <c r="A814" s="303" t="s">
        <v>1503</v>
      </c>
      <c r="B814" s="303" t="s">
        <v>1504</v>
      </c>
      <c r="C814" s="354"/>
      <c r="D814" s="354"/>
      <c r="E814" s="354"/>
      <c r="F814" s="354"/>
      <c r="G814" s="353" t="e">
        <f t="shared" si="36"/>
        <v>#DIV/0!</v>
      </c>
      <c r="H814" s="353" t="e">
        <f t="shared" si="37"/>
        <v>#DIV/0!</v>
      </c>
      <c r="I814" s="353" t="e">
        <f t="shared" si="38"/>
        <v>#DIV/0!</v>
      </c>
    </row>
    <row r="815" spans="1:9" ht="14.25">
      <c r="A815" s="303" t="s">
        <v>1505</v>
      </c>
      <c r="B815" s="303" t="s">
        <v>1506</v>
      </c>
      <c r="C815" s="354"/>
      <c r="D815" s="354"/>
      <c r="E815" s="354"/>
      <c r="F815" s="354"/>
      <c r="G815" s="353" t="e">
        <f t="shared" si="36"/>
        <v>#DIV/0!</v>
      </c>
      <c r="H815" s="353" t="e">
        <f t="shared" si="37"/>
        <v>#DIV/0!</v>
      </c>
      <c r="I815" s="353" t="e">
        <f t="shared" si="38"/>
        <v>#DIV/0!</v>
      </c>
    </row>
    <row r="816" spans="1:9" ht="14.25">
      <c r="A816" s="303" t="s">
        <v>1507</v>
      </c>
      <c r="B816" s="303" t="s">
        <v>1508</v>
      </c>
      <c r="C816" s="354"/>
      <c r="D816" s="354"/>
      <c r="E816" s="354"/>
      <c r="F816" s="354"/>
      <c r="G816" s="353" t="e">
        <f t="shared" si="36"/>
        <v>#DIV/0!</v>
      </c>
      <c r="H816" s="353" t="e">
        <f t="shared" si="37"/>
        <v>#DIV/0!</v>
      </c>
      <c r="I816" s="353" t="e">
        <f t="shared" si="38"/>
        <v>#DIV/0!</v>
      </c>
    </row>
    <row r="817" spans="1:9" ht="14.25">
      <c r="A817" s="303" t="s">
        <v>1509</v>
      </c>
      <c r="B817" s="303" t="s">
        <v>1510</v>
      </c>
      <c r="C817" s="354"/>
      <c r="D817" s="354"/>
      <c r="E817" s="354"/>
      <c r="F817" s="354"/>
      <c r="G817" s="353" t="e">
        <f t="shared" si="36"/>
        <v>#DIV/0!</v>
      </c>
      <c r="H817" s="353" t="e">
        <f t="shared" si="37"/>
        <v>#DIV/0!</v>
      </c>
      <c r="I817" s="353" t="e">
        <f t="shared" si="38"/>
        <v>#DIV/0!</v>
      </c>
    </row>
    <row r="818" spans="1:9" ht="14.25">
      <c r="A818" s="303" t="s">
        <v>1511</v>
      </c>
      <c r="B818" s="303" t="s">
        <v>1512</v>
      </c>
      <c r="C818" s="354"/>
      <c r="D818" s="354"/>
      <c r="E818" s="354"/>
      <c r="F818" s="354"/>
      <c r="G818" s="353" t="e">
        <f t="shared" si="36"/>
        <v>#DIV/0!</v>
      </c>
      <c r="H818" s="353" t="e">
        <f t="shared" si="37"/>
        <v>#DIV/0!</v>
      </c>
      <c r="I818" s="353" t="e">
        <f t="shared" si="38"/>
        <v>#DIV/0!</v>
      </c>
    </row>
    <row r="819" spans="1:9" ht="14.25">
      <c r="A819" s="303" t="s">
        <v>1513</v>
      </c>
      <c r="B819" s="303" t="s">
        <v>1514</v>
      </c>
      <c r="C819" s="354"/>
      <c r="D819" s="354"/>
      <c r="E819" s="354"/>
      <c r="F819" s="354"/>
      <c r="G819" s="353" t="e">
        <f t="shared" si="36"/>
        <v>#DIV/0!</v>
      </c>
      <c r="H819" s="353" t="e">
        <f t="shared" si="37"/>
        <v>#DIV/0!</v>
      </c>
      <c r="I819" s="353" t="e">
        <f t="shared" si="38"/>
        <v>#DIV/0!</v>
      </c>
    </row>
    <row r="820" spans="1:9" ht="14.25">
      <c r="A820" s="303" t="s">
        <v>1515</v>
      </c>
      <c r="B820" s="303" t="s">
        <v>209</v>
      </c>
      <c r="C820" s="354"/>
      <c r="D820" s="354"/>
      <c r="E820" s="354"/>
      <c r="F820" s="354"/>
      <c r="G820" s="353" t="e">
        <f t="shared" si="36"/>
        <v>#DIV/0!</v>
      </c>
      <c r="H820" s="353" t="e">
        <f t="shared" si="37"/>
        <v>#DIV/0!</v>
      </c>
      <c r="I820" s="353" t="e">
        <f t="shared" si="38"/>
        <v>#DIV/0!</v>
      </c>
    </row>
    <row r="821" spans="1:9" ht="14.25">
      <c r="A821" s="303" t="s">
        <v>1516</v>
      </c>
      <c r="B821" s="303" t="s">
        <v>1517</v>
      </c>
      <c r="C821" s="354"/>
      <c r="D821" s="354"/>
      <c r="E821" s="354"/>
      <c r="F821" s="354"/>
      <c r="G821" s="353" t="e">
        <f t="shared" si="36"/>
        <v>#DIV/0!</v>
      </c>
      <c r="H821" s="353" t="e">
        <f t="shared" si="37"/>
        <v>#DIV/0!</v>
      </c>
      <c r="I821" s="353" t="e">
        <f t="shared" si="38"/>
        <v>#DIV/0!</v>
      </c>
    </row>
    <row r="822" spans="1:9" ht="14.25">
      <c r="A822" s="303" t="s">
        <v>1518</v>
      </c>
      <c r="B822" s="303" t="s">
        <v>126</v>
      </c>
      <c r="C822" s="354"/>
      <c r="D822" s="354"/>
      <c r="E822" s="354"/>
      <c r="F822" s="354"/>
      <c r="G822" s="353" t="e">
        <f t="shared" si="36"/>
        <v>#DIV/0!</v>
      </c>
      <c r="H822" s="353" t="e">
        <f t="shared" si="37"/>
        <v>#DIV/0!</v>
      </c>
      <c r="I822" s="353" t="e">
        <f t="shared" si="38"/>
        <v>#DIV/0!</v>
      </c>
    </row>
    <row r="823" spans="1:9" ht="14.25">
      <c r="A823" s="303" t="s">
        <v>1519</v>
      </c>
      <c r="B823" s="303" t="s">
        <v>1520</v>
      </c>
      <c r="C823" s="354"/>
      <c r="D823" s="354"/>
      <c r="E823" s="354"/>
      <c r="F823" s="354"/>
      <c r="G823" s="353" t="e">
        <f t="shared" si="36"/>
        <v>#DIV/0!</v>
      </c>
      <c r="H823" s="353" t="e">
        <f t="shared" si="37"/>
        <v>#DIV/0!</v>
      </c>
      <c r="I823" s="353" t="e">
        <f t="shared" si="38"/>
        <v>#DIV/0!</v>
      </c>
    </row>
    <row r="824" spans="1:9" ht="14.25">
      <c r="A824" s="303" t="s">
        <v>1521</v>
      </c>
      <c r="B824" s="352" t="s">
        <v>1522</v>
      </c>
      <c r="C824" s="353">
        <f>SUM(C825:C825)</f>
        <v>12</v>
      </c>
      <c r="D824" s="353">
        <f>SUM(D825:D825)</f>
        <v>0</v>
      </c>
      <c r="E824" s="353">
        <f>SUM(E825:E825)</f>
        <v>0</v>
      </c>
      <c r="F824" s="353">
        <f>SUM(F825:F825)</f>
        <v>0</v>
      </c>
      <c r="G824" s="353" t="e">
        <f t="shared" si="36"/>
        <v>#DIV/0!</v>
      </c>
      <c r="H824" s="353">
        <f t="shared" si="37"/>
        <v>0</v>
      </c>
      <c r="I824" s="353" t="e">
        <f t="shared" si="38"/>
        <v>#DIV/0!</v>
      </c>
    </row>
    <row r="825" spans="1:9" ht="14.25">
      <c r="A825" s="303">
        <v>2119999</v>
      </c>
      <c r="B825" s="303" t="s">
        <v>1523</v>
      </c>
      <c r="C825" s="354">
        <v>12</v>
      </c>
      <c r="D825" s="354"/>
      <c r="E825" s="354"/>
      <c r="F825" s="354"/>
      <c r="G825" s="353" t="e">
        <f t="shared" si="36"/>
        <v>#DIV/0!</v>
      </c>
      <c r="H825" s="353">
        <f t="shared" si="37"/>
        <v>0</v>
      </c>
      <c r="I825" s="353" t="e">
        <f t="shared" si="38"/>
        <v>#DIV/0!</v>
      </c>
    </row>
    <row r="826" spans="1:9" ht="14.25">
      <c r="A826" s="303" t="s">
        <v>1524</v>
      </c>
      <c r="B826" s="352" t="s">
        <v>1525</v>
      </c>
      <c r="C826" s="353">
        <f>C827+C838+C840+C843+C845+C847</f>
        <v>2596</v>
      </c>
      <c r="D826" s="353">
        <f>D827+D838+D840+D843+D845+D847</f>
        <v>2857</v>
      </c>
      <c r="E826" s="353">
        <f>E827+E838+E840+E843+E845+E847</f>
        <v>3150</v>
      </c>
      <c r="F826" s="353">
        <f>F827+F838+F840+F843+F845+F847</f>
        <v>3150</v>
      </c>
      <c r="G826" s="353">
        <f t="shared" si="36"/>
        <v>110.25551277563879</v>
      </c>
      <c r="H826" s="353">
        <f t="shared" si="37"/>
        <v>121.34052388289676</v>
      </c>
      <c r="I826" s="353">
        <f t="shared" si="38"/>
        <v>100</v>
      </c>
    </row>
    <row r="827" spans="1:9" ht="14.25">
      <c r="A827" s="303" t="s">
        <v>1526</v>
      </c>
      <c r="B827" s="352" t="s">
        <v>1527</v>
      </c>
      <c r="C827" s="353">
        <f>SUM(C828:C837)</f>
        <v>740</v>
      </c>
      <c r="D827" s="353">
        <f>SUM(D828:D837)</f>
        <v>663</v>
      </c>
      <c r="E827" s="353">
        <f>SUM(E828:E837)</f>
        <v>909</v>
      </c>
      <c r="F827" s="353">
        <f>SUM(F828:F837)</f>
        <v>909</v>
      </c>
      <c r="G827" s="353">
        <f t="shared" si="36"/>
        <v>137.10407239819006</v>
      </c>
      <c r="H827" s="353">
        <f t="shared" si="37"/>
        <v>122.83783783783784</v>
      </c>
      <c r="I827" s="353">
        <f t="shared" si="38"/>
        <v>100</v>
      </c>
    </row>
    <row r="828" spans="1:9" ht="14.25">
      <c r="A828" s="303" t="s">
        <v>1528</v>
      </c>
      <c r="B828" s="303" t="s">
        <v>108</v>
      </c>
      <c r="C828" s="354">
        <v>255</v>
      </c>
      <c r="D828" s="354">
        <v>243</v>
      </c>
      <c r="E828" s="354">
        <v>362</v>
      </c>
      <c r="F828" s="354">
        <v>362</v>
      </c>
      <c r="G828" s="353">
        <f t="shared" si="36"/>
        <v>148.97119341563786</v>
      </c>
      <c r="H828" s="353">
        <f t="shared" si="37"/>
        <v>141.9607843137255</v>
      </c>
      <c r="I828" s="353">
        <f t="shared" si="38"/>
        <v>100</v>
      </c>
    </row>
    <row r="829" spans="1:9" ht="14.25">
      <c r="A829" s="303" t="s">
        <v>1529</v>
      </c>
      <c r="B829" s="303" t="s">
        <v>110</v>
      </c>
      <c r="C829" s="354"/>
      <c r="D829" s="354"/>
      <c r="E829" s="354">
        <v>5</v>
      </c>
      <c r="F829" s="354">
        <v>5</v>
      </c>
      <c r="G829" s="353" t="e">
        <f t="shared" si="36"/>
        <v>#DIV/0!</v>
      </c>
      <c r="H829" s="353" t="e">
        <f t="shared" si="37"/>
        <v>#DIV/0!</v>
      </c>
      <c r="I829" s="353">
        <f t="shared" si="38"/>
        <v>100</v>
      </c>
    </row>
    <row r="830" spans="1:9" ht="14.25">
      <c r="A830" s="303" t="s">
        <v>1530</v>
      </c>
      <c r="B830" s="303" t="s">
        <v>112</v>
      </c>
      <c r="C830" s="354"/>
      <c r="D830" s="354"/>
      <c r="E830" s="354"/>
      <c r="F830" s="354"/>
      <c r="G830" s="353" t="e">
        <f t="shared" si="36"/>
        <v>#DIV/0!</v>
      </c>
      <c r="H830" s="353" t="e">
        <f t="shared" si="37"/>
        <v>#DIV/0!</v>
      </c>
      <c r="I830" s="353" t="e">
        <f t="shared" si="38"/>
        <v>#DIV/0!</v>
      </c>
    </row>
    <row r="831" spans="1:9" ht="14.25">
      <c r="A831" s="303" t="s">
        <v>1531</v>
      </c>
      <c r="B831" s="303" t="s">
        <v>1532</v>
      </c>
      <c r="C831" s="354">
        <v>485</v>
      </c>
      <c r="D831" s="354">
        <v>420</v>
      </c>
      <c r="E831" s="354">
        <v>536</v>
      </c>
      <c r="F831" s="354">
        <v>536</v>
      </c>
      <c r="G831" s="353">
        <f t="shared" si="36"/>
        <v>127.6190476190476</v>
      </c>
      <c r="H831" s="353">
        <f t="shared" si="37"/>
        <v>110.51546391752578</v>
      </c>
      <c r="I831" s="353">
        <f t="shared" si="38"/>
        <v>100</v>
      </c>
    </row>
    <row r="832" spans="1:9" ht="14.25">
      <c r="A832" s="303" t="s">
        <v>1533</v>
      </c>
      <c r="B832" s="303" t="s">
        <v>1534</v>
      </c>
      <c r="C832" s="207"/>
      <c r="D832" s="354"/>
      <c r="E832" s="354"/>
      <c r="F832" s="354"/>
      <c r="G832" s="353" t="e">
        <f t="shared" si="36"/>
        <v>#DIV/0!</v>
      </c>
      <c r="H832" s="353" t="e">
        <f t="shared" si="37"/>
        <v>#DIV/0!</v>
      </c>
      <c r="I832" s="353" t="e">
        <f t="shared" si="38"/>
        <v>#DIV/0!</v>
      </c>
    </row>
    <row r="833" spans="1:9" ht="14.25">
      <c r="A833" s="303" t="s">
        <v>1535</v>
      </c>
      <c r="B833" s="303" t="s">
        <v>1536</v>
      </c>
      <c r="C833" s="207"/>
      <c r="D833" s="354"/>
      <c r="E833" s="354"/>
      <c r="F833" s="354"/>
      <c r="G833" s="353" t="e">
        <f t="shared" si="36"/>
        <v>#DIV/0!</v>
      </c>
      <c r="H833" s="353" t="e">
        <f t="shared" si="37"/>
        <v>#DIV/0!</v>
      </c>
      <c r="I833" s="353" t="e">
        <f t="shared" si="38"/>
        <v>#DIV/0!</v>
      </c>
    </row>
    <row r="834" spans="1:9" ht="14.25">
      <c r="A834" s="303" t="s">
        <v>1537</v>
      </c>
      <c r="B834" s="303" t="s">
        <v>1538</v>
      </c>
      <c r="C834" s="207"/>
      <c r="D834" s="354"/>
      <c r="E834" s="354"/>
      <c r="F834" s="354"/>
      <c r="G834" s="353" t="e">
        <f t="shared" si="36"/>
        <v>#DIV/0!</v>
      </c>
      <c r="H834" s="353" t="e">
        <f t="shared" si="37"/>
        <v>#DIV/0!</v>
      </c>
      <c r="I834" s="353" t="e">
        <f t="shared" si="38"/>
        <v>#DIV/0!</v>
      </c>
    </row>
    <row r="835" spans="1:9" ht="14.25">
      <c r="A835" s="303" t="s">
        <v>1539</v>
      </c>
      <c r="B835" s="303" t="s">
        <v>1540</v>
      </c>
      <c r="C835" s="207"/>
      <c r="D835" s="354"/>
      <c r="E835" s="354"/>
      <c r="F835" s="354"/>
      <c r="G835" s="353" t="e">
        <f t="shared" si="36"/>
        <v>#DIV/0!</v>
      </c>
      <c r="H835" s="353" t="e">
        <f t="shared" si="37"/>
        <v>#DIV/0!</v>
      </c>
      <c r="I835" s="353" t="e">
        <f t="shared" si="38"/>
        <v>#DIV/0!</v>
      </c>
    </row>
    <row r="836" spans="1:9" ht="14.25">
      <c r="A836" s="303" t="s">
        <v>1541</v>
      </c>
      <c r="B836" s="303" t="s">
        <v>1542</v>
      </c>
      <c r="C836" s="207"/>
      <c r="D836" s="354"/>
      <c r="E836" s="354"/>
      <c r="F836" s="354"/>
      <c r="G836" s="353" t="e">
        <f t="shared" si="36"/>
        <v>#DIV/0!</v>
      </c>
      <c r="H836" s="353" t="e">
        <f t="shared" si="37"/>
        <v>#DIV/0!</v>
      </c>
      <c r="I836" s="353" t="e">
        <f t="shared" si="38"/>
        <v>#DIV/0!</v>
      </c>
    </row>
    <row r="837" spans="1:9" ht="14.25">
      <c r="A837" s="303" t="s">
        <v>1543</v>
      </c>
      <c r="B837" s="303" t="s">
        <v>1544</v>
      </c>
      <c r="C837" s="207"/>
      <c r="D837" s="354"/>
      <c r="E837" s="354">
        <v>6</v>
      </c>
      <c r="F837" s="354">
        <v>6</v>
      </c>
      <c r="G837" s="353" t="e">
        <f t="shared" si="36"/>
        <v>#DIV/0!</v>
      </c>
      <c r="H837" s="353" t="e">
        <f t="shared" si="37"/>
        <v>#DIV/0!</v>
      </c>
      <c r="I837" s="353">
        <f t="shared" si="38"/>
        <v>100</v>
      </c>
    </row>
    <row r="838" spans="1:9" ht="14.25">
      <c r="A838" s="303" t="s">
        <v>1545</v>
      </c>
      <c r="B838" s="352" t="s">
        <v>1546</v>
      </c>
      <c r="C838" s="353">
        <f>SUM(C839:C839)</f>
        <v>33</v>
      </c>
      <c r="D838" s="353">
        <f>SUM(D839:D839)</f>
        <v>20</v>
      </c>
      <c r="E838" s="353">
        <f>SUM(E839:E839)</f>
        <v>20</v>
      </c>
      <c r="F838" s="353">
        <f>SUM(F839:F839)</f>
        <v>20</v>
      </c>
      <c r="G838" s="353">
        <f aca="true" t="shared" si="39" ref="G838:G901">F838/D838*100</f>
        <v>100</v>
      </c>
      <c r="H838" s="353">
        <f aca="true" t="shared" si="40" ref="H838:H901">F838/C838*100</f>
        <v>60.60606060606061</v>
      </c>
      <c r="I838" s="353">
        <f aca="true" t="shared" si="41" ref="I838:I901">F838/E838*100</f>
        <v>100</v>
      </c>
    </row>
    <row r="839" spans="1:9" ht="14.25">
      <c r="A839" s="303" t="s">
        <v>1547</v>
      </c>
      <c r="B839" s="303" t="s">
        <v>1548</v>
      </c>
      <c r="C839" s="354">
        <v>33</v>
      </c>
      <c r="D839" s="354">
        <v>20</v>
      </c>
      <c r="E839" s="354">
        <v>20</v>
      </c>
      <c r="F839" s="354">
        <v>20</v>
      </c>
      <c r="G839" s="353">
        <f t="shared" si="39"/>
        <v>100</v>
      </c>
      <c r="H839" s="353">
        <f t="shared" si="40"/>
        <v>60.60606060606061</v>
      </c>
      <c r="I839" s="353">
        <f t="shared" si="41"/>
        <v>100</v>
      </c>
    </row>
    <row r="840" spans="1:9" ht="14.25">
      <c r="A840" s="303" t="s">
        <v>1549</v>
      </c>
      <c r="B840" s="352" t="s">
        <v>1550</v>
      </c>
      <c r="C840" s="353">
        <f>SUM(C841:C842)</f>
        <v>834</v>
      </c>
      <c r="D840" s="353">
        <f>SUM(D841:D842)</f>
        <v>471</v>
      </c>
      <c r="E840" s="353">
        <f>SUM(E841:E842)</f>
        <v>720</v>
      </c>
      <c r="F840" s="353">
        <f>SUM(F841:F842)</f>
        <v>720</v>
      </c>
      <c r="G840" s="353">
        <f t="shared" si="39"/>
        <v>152.86624203821657</v>
      </c>
      <c r="H840" s="353">
        <f t="shared" si="40"/>
        <v>86.33093525179856</v>
      </c>
      <c r="I840" s="353">
        <f t="shared" si="41"/>
        <v>100</v>
      </c>
    </row>
    <row r="841" spans="1:9" ht="14.25">
      <c r="A841" s="303" t="s">
        <v>1551</v>
      </c>
      <c r="B841" s="303" t="s">
        <v>1552</v>
      </c>
      <c r="C841" s="354"/>
      <c r="D841" s="354"/>
      <c r="E841" s="354"/>
      <c r="F841" s="354"/>
      <c r="G841" s="353" t="e">
        <f t="shared" si="39"/>
        <v>#DIV/0!</v>
      </c>
      <c r="H841" s="353" t="e">
        <f t="shared" si="40"/>
        <v>#DIV/0!</v>
      </c>
      <c r="I841" s="353" t="e">
        <f t="shared" si="41"/>
        <v>#DIV/0!</v>
      </c>
    </row>
    <row r="842" spans="1:9" ht="14.25">
      <c r="A842" s="303" t="s">
        <v>1553</v>
      </c>
      <c r="B842" s="303" t="s">
        <v>1554</v>
      </c>
      <c r="C842" s="354">
        <v>834</v>
      </c>
      <c r="D842" s="354">
        <v>471</v>
      </c>
      <c r="E842" s="354">
        <v>720</v>
      </c>
      <c r="F842" s="354">
        <v>720</v>
      </c>
      <c r="G842" s="353">
        <f t="shared" si="39"/>
        <v>152.86624203821657</v>
      </c>
      <c r="H842" s="353">
        <f t="shared" si="40"/>
        <v>86.33093525179856</v>
      </c>
      <c r="I842" s="353">
        <f t="shared" si="41"/>
        <v>100</v>
      </c>
    </row>
    <row r="843" spans="1:9" ht="14.25">
      <c r="A843" s="303" t="s">
        <v>1555</v>
      </c>
      <c r="B843" s="352" t="s">
        <v>1556</v>
      </c>
      <c r="C843" s="353">
        <f>SUM(C844:C844)</f>
        <v>308</v>
      </c>
      <c r="D843" s="353">
        <f>SUM(D844:D844)</f>
        <v>1075</v>
      </c>
      <c r="E843" s="353">
        <f>SUM(E844:E844)</f>
        <v>1062</v>
      </c>
      <c r="F843" s="353">
        <f>SUM(F844:F844)</f>
        <v>1062</v>
      </c>
      <c r="G843" s="353">
        <f t="shared" si="39"/>
        <v>98.79069767441861</v>
      </c>
      <c r="H843" s="353">
        <f t="shared" si="40"/>
        <v>344.8051948051948</v>
      </c>
      <c r="I843" s="353">
        <f t="shared" si="41"/>
        <v>100</v>
      </c>
    </row>
    <row r="844" spans="1:9" ht="14.25">
      <c r="A844" s="303" t="s">
        <v>1557</v>
      </c>
      <c r="B844" s="303" t="s">
        <v>1558</v>
      </c>
      <c r="C844" s="354">
        <v>308</v>
      </c>
      <c r="D844" s="354">
        <v>1075</v>
      </c>
      <c r="E844" s="354">
        <v>1062</v>
      </c>
      <c r="F844" s="354">
        <v>1062</v>
      </c>
      <c r="G844" s="353">
        <f t="shared" si="39"/>
        <v>98.79069767441861</v>
      </c>
      <c r="H844" s="353">
        <f t="shared" si="40"/>
        <v>344.8051948051948</v>
      </c>
      <c r="I844" s="353">
        <f t="shared" si="41"/>
        <v>100</v>
      </c>
    </row>
    <row r="845" spans="1:9" ht="14.25">
      <c r="A845" s="303" t="s">
        <v>1559</v>
      </c>
      <c r="B845" s="352" t="s">
        <v>1560</v>
      </c>
      <c r="C845" s="353">
        <f>SUM(C846:C846)</f>
        <v>0</v>
      </c>
      <c r="D845" s="353">
        <f>SUM(D846:D846)</f>
        <v>0</v>
      </c>
      <c r="E845" s="353">
        <f>SUM(E846:E846)</f>
        <v>0</v>
      </c>
      <c r="F845" s="353">
        <f>SUM(F846:F846)</f>
        <v>0</v>
      </c>
      <c r="G845" s="353" t="e">
        <f t="shared" si="39"/>
        <v>#DIV/0!</v>
      </c>
      <c r="H845" s="353" t="e">
        <f t="shared" si="40"/>
        <v>#DIV/0!</v>
      </c>
      <c r="I845" s="353" t="e">
        <f t="shared" si="41"/>
        <v>#DIV/0!</v>
      </c>
    </row>
    <row r="846" spans="1:9" ht="14.25">
      <c r="A846" s="303" t="s">
        <v>1561</v>
      </c>
      <c r="B846" s="303" t="s">
        <v>1562</v>
      </c>
      <c r="C846" s="354"/>
      <c r="D846" s="354"/>
      <c r="E846" s="354"/>
      <c r="F846" s="354"/>
      <c r="G846" s="353" t="e">
        <f t="shared" si="39"/>
        <v>#DIV/0!</v>
      </c>
      <c r="H846" s="353" t="e">
        <f t="shared" si="40"/>
        <v>#DIV/0!</v>
      </c>
      <c r="I846" s="353" t="e">
        <f t="shared" si="41"/>
        <v>#DIV/0!</v>
      </c>
    </row>
    <row r="847" spans="1:9" ht="14.25">
      <c r="A847" s="303" t="s">
        <v>1563</v>
      </c>
      <c r="B847" s="352" t="s">
        <v>1564</v>
      </c>
      <c r="C847" s="353">
        <f>SUM(C848:C848)</f>
        <v>681</v>
      </c>
      <c r="D847" s="353">
        <f>SUM(D848:D848)</f>
        <v>628</v>
      </c>
      <c r="E847" s="353">
        <f>SUM(E848:E848)</f>
        <v>439</v>
      </c>
      <c r="F847" s="353">
        <f>SUM(F848:F848)</f>
        <v>439</v>
      </c>
      <c r="G847" s="353">
        <f t="shared" si="39"/>
        <v>69.90445859872611</v>
      </c>
      <c r="H847" s="353">
        <f t="shared" si="40"/>
        <v>64.4640234948605</v>
      </c>
      <c r="I847" s="353">
        <f t="shared" si="41"/>
        <v>100</v>
      </c>
    </row>
    <row r="848" spans="1:9" ht="14.25">
      <c r="A848" s="303">
        <v>2129999</v>
      </c>
      <c r="B848" s="303" t="s">
        <v>1565</v>
      </c>
      <c r="C848" s="354">
        <v>681</v>
      </c>
      <c r="D848" s="354">
        <v>628</v>
      </c>
      <c r="E848" s="354">
        <v>439</v>
      </c>
      <c r="F848" s="354">
        <v>439</v>
      </c>
      <c r="G848" s="353">
        <f t="shared" si="39"/>
        <v>69.90445859872611</v>
      </c>
      <c r="H848" s="353">
        <f t="shared" si="40"/>
        <v>64.4640234948605</v>
      </c>
      <c r="I848" s="353">
        <f t="shared" si="41"/>
        <v>100</v>
      </c>
    </row>
    <row r="849" spans="1:9" ht="14.25">
      <c r="A849" s="303" t="s">
        <v>1566</v>
      </c>
      <c r="B849" s="352" t="s">
        <v>1567</v>
      </c>
      <c r="C849" s="353">
        <f>C850+C876+C901+C929+C940+C947+C954+C957</f>
        <v>25247</v>
      </c>
      <c r="D849" s="353">
        <f>D850+D876+D901+D929+D940+D947+D954+D957</f>
        <v>5801</v>
      </c>
      <c r="E849" s="353">
        <f>E850+E876+E901+E929+E940+E947+E954+E957</f>
        <v>28734</v>
      </c>
      <c r="F849" s="353">
        <f>F850+F876+F901+F929+F940+F947+F954+F957</f>
        <v>28011</v>
      </c>
      <c r="G849" s="353">
        <f t="shared" si="39"/>
        <v>482.8650232718497</v>
      </c>
      <c r="H849" s="353">
        <f t="shared" si="40"/>
        <v>110.94783538638254</v>
      </c>
      <c r="I849" s="353">
        <f t="shared" si="41"/>
        <v>97.48381708081018</v>
      </c>
    </row>
    <row r="850" spans="1:9" ht="14.25">
      <c r="A850" s="303" t="s">
        <v>1568</v>
      </c>
      <c r="B850" s="352" t="s">
        <v>1569</v>
      </c>
      <c r="C850" s="353">
        <f>SUM(C851:C875)</f>
        <v>3565</v>
      </c>
      <c r="D850" s="353">
        <f>SUM(D851:D875)</f>
        <v>538</v>
      </c>
      <c r="E850" s="353">
        <f>SUM(E851:E875)</f>
        <v>2209</v>
      </c>
      <c r="F850" s="353">
        <f>SUM(F851:F875)</f>
        <v>2209</v>
      </c>
      <c r="G850" s="353">
        <f t="shared" si="39"/>
        <v>410.59479553903344</v>
      </c>
      <c r="H850" s="353">
        <f t="shared" si="40"/>
        <v>61.96353436185134</v>
      </c>
      <c r="I850" s="353">
        <f t="shared" si="41"/>
        <v>100</v>
      </c>
    </row>
    <row r="851" spans="1:9" ht="14.25">
      <c r="A851" s="303" t="s">
        <v>1570</v>
      </c>
      <c r="B851" s="303" t="s">
        <v>108</v>
      </c>
      <c r="C851" s="354">
        <v>171</v>
      </c>
      <c r="D851" s="354">
        <v>208</v>
      </c>
      <c r="E851" s="354">
        <v>206</v>
      </c>
      <c r="F851" s="354">
        <v>206</v>
      </c>
      <c r="G851" s="353">
        <f t="shared" si="39"/>
        <v>99.03846153846155</v>
      </c>
      <c r="H851" s="353">
        <f t="shared" si="40"/>
        <v>120.46783625730994</v>
      </c>
      <c r="I851" s="353">
        <f t="shared" si="41"/>
        <v>100</v>
      </c>
    </row>
    <row r="852" spans="1:9" ht="14.25">
      <c r="A852" s="303" t="s">
        <v>1571</v>
      </c>
      <c r="B852" s="303" t="s">
        <v>110</v>
      </c>
      <c r="C852" s="354"/>
      <c r="D852" s="354"/>
      <c r="E852" s="354"/>
      <c r="F852" s="354"/>
      <c r="G852" s="353" t="e">
        <f t="shared" si="39"/>
        <v>#DIV/0!</v>
      </c>
      <c r="H852" s="353" t="e">
        <f t="shared" si="40"/>
        <v>#DIV/0!</v>
      </c>
      <c r="I852" s="353" t="e">
        <f t="shared" si="41"/>
        <v>#DIV/0!</v>
      </c>
    </row>
    <row r="853" spans="1:9" ht="14.25">
      <c r="A853" s="303" t="s">
        <v>1572</v>
      </c>
      <c r="B853" s="303" t="s">
        <v>112</v>
      </c>
      <c r="C853" s="354"/>
      <c r="D853" s="354"/>
      <c r="E853" s="354"/>
      <c r="F853" s="354"/>
      <c r="G853" s="353" t="e">
        <f t="shared" si="39"/>
        <v>#DIV/0!</v>
      </c>
      <c r="H853" s="353" t="e">
        <f t="shared" si="40"/>
        <v>#DIV/0!</v>
      </c>
      <c r="I853" s="353" t="e">
        <f t="shared" si="41"/>
        <v>#DIV/0!</v>
      </c>
    </row>
    <row r="854" spans="1:9" ht="14.25">
      <c r="A854" s="303" t="s">
        <v>1573</v>
      </c>
      <c r="B854" s="303" t="s">
        <v>126</v>
      </c>
      <c r="C854" s="354">
        <v>503</v>
      </c>
      <c r="D854" s="354">
        <v>234</v>
      </c>
      <c r="E854" s="354">
        <v>456</v>
      </c>
      <c r="F854" s="354">
        <v>456</v>
      </c>
      <c r="G854" s="353">
        <f t="shared" si="39"/>
        <v>194.87179487179486</v>
      </c>
      <c r="H854" s="353">
        <f t="shared" si="40"/>
        <v>90.65606361829026</v>
      </c>
      <c r="I854" s="353">
        <f t="shared" si="41"/>
        <v>100</v>
      </c>
    </row>
    <row r="855" spans="1:9" ht="14.25">
      <c r="A855" s="303" t="s">
        <v>1574</v>
      </c>
      <c r="B855" s="303" t="s">
        <v>1575</v>
      </c>
      <c r="C855" s="354"/>
      <c r="D855" s="354"/>
      <c r="E855" s="354"/>
      <c r="F855" s="354"/>
      <c r="G855" s="353" t="e">
        <f t="shared" si="39"/>
        <v>#DIV/0!</v>
      </c>
      <c r="H855" s="353" t="e">
        <f t="shared" si="40"/>
        <v>#DIV/0!</v>
      </c>
      <c r="I855" s="353" t="e">
        <f t="shared" si="41"/>
        <v>#DIV/0!</v>
      </c>
    </row>
    <row r="856" spans="1:9" ht="14.25">
      <c r="A856" s="303" t="s">
        <v>1576</v>
      </c>
      <c r="B856" s="303" t="s">
        <v>1577</v>
      </c>
      <c r="C856" s="354">
        <v>12</v>
      </c>
      <c r="D856" s="354">
        <v>12</v>
      </c>
      <c r="E856" s="354">
        <v>9</v>
      </c>
      <c r="F856" s="354">
        <v>9</v>
      </c>
      <c r="G856" s="353">
        <f t="shared" si="39"/>
        <v>75</v>
      </c>
      <c r="H856" s="353">
        <f t="shared" si="40"/>
        <v>75</v>
      </c>
      <c r="I856" s="353">
        <f t="shared" si="41"/>
        <v>100</v>
      </c>
    </row>
    <row r="857" spans="1:9" ht="14.25">
      <c r="A857" s="303" t="s">
        <v>1578</v>
      </c>
      <c r="B857" s="303" t="s">
        <v>1579</v>
      </c>
      <c r="C857" s="354">
        <v>113</v>
      </c>
      <c r="D857" s="354">
        <v>6</v>
      </c>
      <c r="E857" s="354">
        <v>150</v>
      </c>
      <c r="F857" s="354">
        <v>150</v>
      </c>
      <c r="G857" s="353">
        <f t="shared" si="39"/>
        <v>2500</v>
      </c>
      <c r="H857" s="353">
        <f t="shared" si="40"/>
        <v>132.7433628318584</v>
      </c>
      <c r="I857" s="353">
        <f t="shared" si="41"/>
        <v>100</v>
      </c>
    </row>
    <row r="858" spans="1:9" ht="14.25">
      <c r="A858" s="303" t="s">
        <v>1580</v>
      </c>
      <c r="B858" s="303" t="s">
        <v>1581</v>
      </c>
      <c r="C858" s="354"/>
      <c r="D858" s="354">
        <v>18</v>
      </c>
      <c r="E858" s="354">
        <v>10</v>
      </c>
      <c r="F858" s="354">
        <v>10</v>
      </c>
      <c r="G858" s="353">
        <f t="shared" si="39"/>
        <v>55.55555555555556</v>
      </c>
      <c r="H858" s="353" t="e">
        <f t="shared" si="40"/>
        <v>#DIV/0!</v>
      </c>
      <c r="I858" s="353">
        <f t="shared" si="41"/>
        <v>100</v>
      </c>
    </row>
    <row r="859" spans="1:9" ht="14.25">
      <c r="A859" s="303" t="s">
        <v>1582</v>
      </c>
      <c r="B859" s="303" t="s">
        <v>1583</v>
      </c>
      <c r="C859" s="354">
        <v>32</v>
      </c>
      <c r="D859" s="354"/>
      <c r="E859" s="354"/>
      <c r="F859" s="354"/>
      <c r="G859" s="353" t="e">
        <f t="shared" si="39"/>
        <v>#DIV/0!</v>
      </c>
      <c r="H859" s="353">
        <f t="shared" si="40"/>
        <v>0</v>
      </c>
      <c r="I859" s="353" t="e">
        <f t="shared" si="41"/>
        <v>#DIV/0!</v>
      </c>
    </row>
    <row r="860" spans="1:9" ht="14.25">
      <c r="A860" s="303" t="s">
        <v>1584</v>
      </c>
      <c r="B860" s="303" t="s">
        <v>1585</v>
      </c>
      <c r="C860" s="354"/>
      <c r="D860" s="354"/>
      <c r="E860" s="354">
        <v>2</v>
      </c>
      <c r="F860" s="354">
        <v>2</v>
      </c>
      <c r="G860" s="353" t="e">
        <f t="shared" si="39"/>
        <v>#DIV/0!</v>
      </c>
      <c r="H860" s="353" t="e">
        <f t="shared" si="40"/>
        <v>#DIV/0!</v>
      </c>
      <c r="I860" s="353">
        <f t="shared" si="41"/>
        <v>100</v>
      </c>
    </row>
    <row r="861" spans="1:9" ht="14.25">
      <c r="A861" s="303" t="s">
        <v>1586</v>
      </c>
      <c r="B861" s="303" t="s">
        <v>1587</v>
      </c>
      <c r="C861" s="354"/>
      <c r="D861" s="354"/>
      <c r="E861" s="354"/>
      <c r="F861" s="354"/>
      <c r="G861" s="353" t="e">
        <f t="shared" si="39"/>
        <v>#DIV/0!</v>
      </c>
      <c r="H861" s="353" t="e">
        <f t="shared" si="40"/>
        <v>#DIV/0!</v>
      </c>
      <c r="I861" s="353" t="e">
        <f t="shared" si="41"/>
        <v>#DIV/0!</v>
      </c>
    </row>
    <row r="862" spans="1:9" ht="14.25">
      <c r="A862" s="303" t="s">
        <v>1588</v>
      </c>
      <c r="B862" s="303" t="s">
        <v>1589</v>
      </c>
      <c r="C862" s="354"/>
      <c r="D862" s="354"/>
      <c r="E862" s="354"/>
      <c r="F862" s="354"/>
      <c r="G862" s="353" t="e">
        <f t="shared" si="39"/>
        <v>#DIV/0!</v>
      </c>
      <c r="H862" s="353" t="e">
        <f t="shared" si="40"/>
        <v>#DIV/0!</v>
      </c>
      <c r="I862" s="353" t="e">
        <f t="shared" si="41"/>
        <v>#DIV/0!</v>
      </c>
    </row>
    <row r="863" spans="1:9" ht="14.25">
      <c r="A863" s="303" t="s">
        <v>1590</v>
      </c>
      <c r="B863" s="303" t="s">
        <v>1591</v>
      </c>
      <c r="C863" s="354">
        <v>89</v>
      </c>
      <c r="D863" s="354">
        <v>20</v>
      </c>
      <c r="E863" s="354">
        <v>20</v>
      </c>
      <c r="F863" s="354">
        <v>20</v>
      </c>
      <c r="G863" s="353">
        <f t="shared" si="39"/>
        <v>100</v>
      </c>
      <c r="H863" s="353">
        <f t="shared" si="40"/>
        <v>22.47191011235955</v>
      </c>
      <c r="I863" s="353">
        <f t="shared" si="41"/>
        <v>100</v>
      </c>
    </row>
    <row r="864" spans="1:9" ht="14.25">
      <c r="A864" s="303" t="s">
        <v>1592</v>
      </c>
      <c r="B864" s="303" t="s">
        <v>1593</v>
      </c>
      <c r="C864" s="354"/>
      <c r="D864" s="354"/>
      <c r="E864" s="354"/>
      <c r="F864" s="354"/>
      <c r="G864" s="353" t="e">
        <f t="shared" si="39"/>
        <v>#DIV/0!</v>
      </c>
      <c r="H864" s="353" t="e">
        <f t="shared" si="40"/>
        <v>#DIV/0!</v>
      </c>
      <c r="I864" s="353" t="e">
        <f t="shared" si="41"/>
        <v>#DIV/0!</v>
      </c>
    </row>
    <row r="865" spans="1:9" ht="14.25">
      <c r="A865" s="303" t="s">
        <v>1594</v>
      </c>
      <c r="B865" s="303" t="s">
        <v>1595</v>
      </c>
      <c r="C865" s="354"/>
      <c r="D865" s="354"/>
      <c r="E865" s="354"/>
      <c r="F865" s="354"/>
      <c r="G865" s="353" t="e">
        <f t="shared" si="39"/>
        <v>#DIV/0!</v>
      </c>
      <c r="H865" s="353" t="e">
        <f t="shared" si="40"/>
        <v>#DIV/0!</v>
      </c>
      <c r="I865" s="353" t="e">
        <f t="shared" si="41"/>
        <v>#DIV/0!</v>
      </c>
    </row>
    <row r="866" spans="1:9" ht="14.25">
      <c r="A866" s="303" t="s">
        <v>1596</v>
      </c>
      <c r="B866" s="303" t="s">
        <v>1597</v>
      </c>
      <c r="C866" s="354">
        <v>1302</v>
      </c>
      <c r="D866" s="354"/>
      <c r="E866" s="354">
        <v>536</v>
      </c>
      <c r="F866" s="354">
        <v>536</v>
      </c>
      <c r="G866" s="353" t="e">
        <f t="shared" si="39"/>
        <v>#DIV/0!</v>
      </c>
      <c r="H866" s="353">
        <f t="shared" si="40"/>
        <v>41.16743471582181</v>
      </c>
      <c r="I866" s="353">
        <f t="shared" si="41"/>
        <v>100</v>
      </c>
    </row>
    <row r="867" spans="1:9" ht="14.25">
      <c r="A867" s="303" t="s">
        <v>1598</v>
      </c>
      <c r="B867" s="303" t="s">
        <v>1599</v>
      </c>
      <c r="C867" s="354"/>
      <c r="D867" s="354"/>
      <c r="E867" s="354"/>
      <c r="F867" s="354"/>
      <c r="G867" s="353" t="e">
        <f t="shared" si="39"/>
        <v>#DIV/0!</v>
      </c>
      <c r="H867" s="353" t="e">
        <f t="shared" si="40"/>
        <v>#DIV/0!</v>
      </c>
      <c r="I867" s="353" t="e">
        <f t="shared" si="41"/>
        <v>#DIV/0!</v>
      </c>
    </row>
    <row r="868" spans="1:9" ht="14.25">
      <c r="A868" s="303" t="s">
        <v>1600</v>
      </c>
      <c r="B868" s="303" t="s">
        <v>1601</v>
      </c>
      <c r="C868" s="354">
        <v>23</v>
      </c>
      <c r="D868" s="354"/>
      <c r="E868" s="354"/>
      <c r="F868" s="354"/>
      <c r="G868" s="353" t="e">
        <f t="shared" si="39"/>
        <v>#DIV/0!</v>
      </c>
      <c r="H868" s="353">
        <f t="shared" si="40"/>
        <v>0</v>
      </c>
      <c r="I868" s="353" t="e">
        <f t="shared" si="41"/>
        <v>#DIV/0!</v>
      </c>
    </row>
    <row r="869" spans="1:9" ht="14.25">
      <c r="A869" s="303" t="s">
        <v>1602</v>
      </c>
      <c r="B869" s="303" t="s">
        <v>1603</v>
      </c>
      <c r="C869" s="354"/>
      <c r="D869" s="354"/>
      <c r="E869" s="354"/>
      <c r="F869" s="354"/>
      <c r="G869" s="353" t="e">
        <f t="shared" si="39"/>
        <v>#DIV/0!</v>
      </c>
      <c r="H869" s="353" t="e">
        <f t="shared" si="40"/>
        <v>#DIV/0!</v>
      </c>
      <c r="I869" s="353" t="e">
        <f t="shared" si="41"/>
        <v>#DIV/0!</v>
      </c>
    </row>
    <row r="870" spans="1:9" ht="14.25">
      <c r="A870" s="303" t="s">
        <v>1604</v>
      </c>
      <c r="B870" s="303" t="s">
        <v>1605</v>
      </c>
      <c r="C870" s="354">
        <v>79</v>
      </c>
      <c r="D870" s="354"/>
      <c r="E870" s="354">
        <v>203</v>
      </c>
      <c r="F870" s="354">
        <v>203</v>
      </c>
      <c r="G870" s="353" t="e">
        <f t="shared" si="39"/>
        <v>#DIV/0!</v>
      </c>
      <c r="H870" s="353">
        <f t="shared" si="40"/>
        <v>256.9620253164557</v>
      </c>
      <c r="I870" s="353">
        <f t="shared" si="41"/>
        <v>100</v>
      </c>
    </row>
    <row r="871" spans="1:9" ht="14.25">
      <c r="A871" s="303" t="s">
        <v>1606</v>
      </c>
      <c r="B871" s="303" t="s">
        <v>1607</v>
      </c>
      <c r="C871" s="354"/>
      <c r="D871" s="354"/>
      <c r="E871" s="354"/>
      <c r="F871" s="354"/>
      <c r="G871" s="353" t="e">
        <f t="shared" si="39"/>
        <v>#DIV/0!</v>
      </c>
      <c r="H871" s="353" t="e">
        <f t="shared" si="40"/>
        <v>#DIV/0!</v>
      </c>
      <c r="I871" s="353" t="e">
        <f t="shared" si="41"/>
        <v>#DIV/0!</v>
      </c>
    </row>
    <row r="872" spans="1:9" ht="14.25">
      <c r="A872" s="303" t="s">
        <v>1608</v>
      </c>
      <c r="B872" s="303" t="s">
        <v>1609</v>
      </c>
      <c r="C872" s="354"/>
      <c r="D872" s="354"/>
      <c r="E872" s="354"/>
      <c r="F872" s="354"/>
      <c r="G872" s="353" t="e">
        <f t="shared" si="39"/>
        <v>#DIV/0!</v>
      </c>
      <c r="H872" s="353" t="e">
        <f t="shared" si="40"/>
        <v>#DIV/0!</v>
      </c>
      <c r="I872" s="353" t="e">
        <f t="shared" si="41"/>
        <v>#DIV/0!</v>
      </c>
    </row>
    <row r="873" spans="1:9" ht="14.25">
      <c r="A873" s="303" t="s">
        <v>1610</v>
      </c>
      <c r="B873" s="303" t="s">
        <v>1611</v>
      </c>
      <c r="C873" s="354"/>
      <c r="D873" s="354"/>
      <c r="E873" s="354"/>
      <c r="F873" s="354"/>
      <c r="G873" s="353" t="e">
        <f t="shared" si="39"/>
        <v>#DIV/0!</v>
      </c>
      <c r="H873" s="353" t="e">
        <f t="shared" si="40"/>
        <v>#DIV/0!</v>
      </c>
      <c r="I873" s="353" t="e">
        <f t="shared" si="41"/>
        <v>#DIV/0!</v>
      </c>
    </row>
    <row r="874" spans="1:9" ht="14.25">
      <c r="A874" s="303" t="s">
        <v>1612</v>
      </c>
      <c r="B874" s="303" t="s">
        <v>1613</v>
      </c>
      <c r="C874" s="354">
        <v>702</v>
      </c>
      <c r="D874" s="354"/>
      <c r="E874" s="354">
        <v>424</v>
      </c>
      <c r="F874" s="354">
        <v>424</v>
      </c>
      <c r="G874" s="353" t="e">
        <f t="shared" si="39"/>
        <v>#DIV/0!</v>
      </c>
      <c r="H874" s="353">
        <f t="shared" si="40"/>
        <v>60.3988603988604</v>
      </c>
      <c r="I874" s="353">
        <f t="shared" si="41"/>
        <v>100</v>
      </c>
    </row>
    <row r="875" spans="1:9" ht="14.25">
      <c r="A875" s="303" t="s">
        <v>1614</v>
      </c>
      <c r="B875" s="303" t="s">
        <v>1615</v>
      </c>
      <c r="C875" s="354">
        <v>539</v>
      </c>
      <c r="D875" s="354">
        <v>40</v>
      </c>
      <c r="E875" s="354">
        <v>193</v>
      </c>
      <c r="F875" s="354">
        <v>193</v>
      </c>
      <c r="G875" s="353">
        <f t="shared" si="39"/>
        <v>482.5</v>
      </c>
      <c r="H875" s="353">
        <f t="shared" si="40"/>
        <v>35.80705009276438</v>
      </c>
      <c r="I875" s="353">
        <f t="shared" si="41"/>
        <v>100</v>
      </c>
    </row>
    <row r="876" spans="1:9" ht="14.25">
      <c r="A876" s="303" t="s">
        <v>1616</v>
      </c>
      <c r="B876" s="352" t="s">
        <v>1617</v>
      </c>
      <c r="C876" s="353">
        <f>SUM(C877:C900)</f>
        <v>1084</v>
      </c>
      <c r="D876" s="353">
        <f>SUM(D877:D900)</f>
        <v>20</v>
      </c>
      <c r="E876" s="353">
        <f>SUM(E877:E900)</f>
        <v>2129</v>
      </c>
      <c r="F876" s="353">
        <f>SUM(F877:F900)</f>
        <v>1606</v>
      </c>
      <c r="G876" s="353">
        <f t="shared" si="39"/>
        <v>8030</v>
      </c>
      <c r="H876" s="353">
        <f t="shared" si="40"/>
        <v>148.1549815498155</v>
      </c>
      <c r="I876" s="353">
        <f t="shared" si="41"/>
        <v>75.43447627994364</v>
      </c>
    </row>
    <row r="877" spans="1:9" ht="14.25">
      <c r="A877" s="303" t="s">
        <v>1618</v>
      </c>
      <c r="B877" s="303" t="s">
        <v>108</v>
      </c>
      <c r="C877" s="354">
        <v>55</v>
      </c>
      <c r="D877" s="354"/>
      <c r="E877" s="354"/>
      <c r="F877" s="354"/>
      <c r="G877" s="353" t="e">
        <f t="shared" si="39"/>
        <v>#DIV/0!</v>
      </c>
      <c r="H877" s="353">
        <f t="shared" si="40"/>
        <v>0</v>
      </c>
      <c r="I877" s="353" t="e">
        <f t="shared" si="41"/>
        <v>#DIV/0!</v>
      </c>
    </row>
    <row r="878" spans="1:9" ht="14.25">
      <c r="A878" s="303" t="s">
        <v>1619</v>
      </c>
      <c r="B878" s="303" t="s">
        <v>110</v>
      </c>
      <c r="C878" s="354"/>
      <c r="D878" s="354"/>
      <c r="E878" s="354"/>
      <c r="F878" s="354"/>
      <c r="G878" s="353" t="e">
        <f t="shared" si="39"/>
        <v>#DIV/0!</v>
      </c>
      <c r="H878" s="353" t="e">
        <f t="shared" si="40"/>
        <v>#DIV/0!</v>
      </c>
      <c r="I878" s="353" t="e">
        <f t="shared" si="41"/>
        <v>#DIV/0!</v>
      </c>
    </row>
    <row r="879" spans="1:9" ht="14.25">
      <c r="A879" s="303" t="s">
        <v>1620</v>
      </c>
      <c r="B879" s="303" t="s">
        <v>112</v>
      </c>
      <c r="C879" s="354"/>
      <c r="D879" s="354"/>
      <c r="E879" s="354"/>
      <c r="F879" s="354"/>
      <c r="G879" s="353" t="e">
        <f t="shared" si="39"/>
        <v>#DIV/0!</v>
      </c>
      <c r="H879" s="353" t="e">
        <f t="shared" si="40"/>
        <v>#DIV/0!</v>
      </c>
      <c r="I879" s="353" t="e">
        <f t="shared" si="41"/>
        <v>#DIV/0!</v>
      </c>
    </row>
    <row r="880" spans="1:9" ht="14.25">
      <c r="A880" s="303" t="s">
        <v>1621</v>
      </c>
      <c r="B880" s="303" t="s">
        <v>1622</v>
      </c>
      <c r="C880" s="354"/>
      <c r="D880" s="354"/>
      <c r="E880" s="354"/>
      <c r="F880" s="354"/>
      <c r="G880" s="353" t="e">
        <f t="shared" si="39"/>
        <v>#DIV/0!</v>
      </c>
      <c r="H880" s="353" t="e">
        <f t="shared" si="40"/>
        <v>#DIV/0!</v>
      </c>
      <c r="I880" s="353" t="e">
        <f t="shared" si="41"/>
        <v>#DIV/0!</v>
      </c>
    </row>
    <row r="881" spans="1:9" ht="14.25">
      <c r="A881" s="303" t="s">
        <v>1623</v>
      </c>
      <c r="B881" s="303" t="s">
        <v>1624</v>
      </c>
      <c r="C881" s="354">
        <v>123</v>
      </c>
      <c r="D881" s="354"/>
      <c r="E881" s="354">
        <v>1019</v>
      </c>
      <c r="F881" s="354">
        <v>496</v>
      </c>
      <c r="G881" s="353" t="e">
        <f t="shared" si="39"/>
        <v>#DIV/0!</v>
      </c>
      <c r="H881" s="353">
        <f t="shared" si="40"/>
        <v>403.2520325203252</v>
      </c>
      <c r="I881" s="353">
        <f t="shared" si="41"/>
        <v>48.67517173699706</v>
      </c>
    </row>
    <row r="882" spans="1:9" ht="14.25">
      <c r="A882" s="303" t="s">
        <v>1625</v>
      </c>
      <c r="B882" s="303" t="s">
        <v>1626</v>
      </c>
      <c r="C882" s="354"/>
      <c r="D882" s="354"/>
      <c r="E882" s="354"/>
      <c r="F882" s="354"/>
      <c r="G882" s="353" t="e">
        <f t="shared" si="39"/>
        <v>#DIV/0!</v>
      </c>
      <c r="H882" s="353" t="e">
        <f t="shared" si="40"/>
        <v>#DIV/0!</v>
      </c>
      <c r="I882" s="353" t="e">
        <f t="shared" si="41"/>
        <v>#DIV/0!</v>
      </c>
    </row>
    <row r="883" spans="1:9" ht="14.25">
      <c r="A883" s="303" t="s">
        <v>1627</v>
      </c>
      <c r="B883" s="303" t="s">
        <v>1628</v>
      </c>
      <c r="C883" s="354"/>
      <c r="D883" s="354"/>
      <c r="E883" s="354">
        <v>906</v>
      </c>
      <c r="F883" s="354">
        <v>906</v>
      </c>
      <c r="G883" s="353" t="e">
        <f t="shared" si="39"/>
        <v>#DIV/0!</v>
      </c>
      <c r="H883" s="353" t="e">
        <f t="shared" si="40"/>
        <v>#DIV/0!</v>
      </c>
      <c r="I883" s="353">
        <f t="shared" si="41"/>
        <v>100</v>
      </c>
    </row>
    <row r="884" spans="1:9" ht="14.25">
      <c r="A884" s="303" t="s">
        <v>1629</v>
      </c>
      <c r="B884" s="303" t="s">
        <v>1630</v>
      </c>
      <c r="C884" s="354">
        <v>903</v>
      </c>
      <c r="D884" s="354"/>
      <c r="E884" s="354">
        <v>61</v>
      </c>
      <c r="F884" s="354">
        <v>61</v>
      </c>
      <c r="G884" s="353" t="e">
        <f t="shared" si="39"/>
        <v>#DIV/0!</v>
      </c>
      <c r="H884" s="353">
        <f t="shared" si="40"/>
        <v>6.755260243632337</v>
      </c>
      <c r="I884" s="353">
        <f t="shared" si="41"/>
        <v>100</v>
      </c>
    </row>
    <row r="885" spans="1:9" ht="14.25">
      <c r="A885" s="303" t="s">
        <v>1631</v>
      </c>
      <c r="B885" s="303" t="s">
        <v>1632</v>
      </c>
      <c r="C885" s="354"/>
      <c r="D885" s="354"/>
      <c r="E885" s="354">
        <v>3</v>
      </c>
      <c r="F885" s="354">
        <v>3</v>
      </c>
      <c r="G885" s="353" t="e">
        <f t="shared" si="39"/>
        <v>#DIV/0!</v>
      </c>
      <c r="H885" s="353" t="e">
        <f t="shared" si="40"/>
        <v>#DIV/0!</v>
      </c>
      <c r="I885" s="353">
        <f t="shared" si="41"/>
        <v>100</v>
      </c>
    </row>
    <row r="886" spans="1:9" ht="14.25">
      <c r="A886" s="303" t="s">
        <v>1633</v>
      </c>
      <c r="B886" s="303" t="s">
        <v>1634</v>
      </c>
      <c r="C886" s="354">
        <v>1</v>
      </c>
      <c r="D886" s="354"/>
      <c r="E886" s="354"/>
      <c r="F886" s="354"/>
      <c r="G886" s="353" t="e">
        <f t="shared" si="39"/>
        <v>#DIV/0!</v>
      </c>
      <c r="H886" s="353">
        <f t="shared" si="40"/>
        <v>0</v>
      </c>
      <c r="I886" s="353" t="e">
        <f t="shared" si="41"/>
        <v>#DIV/0!</v>
      </c>
    </row>
    <row r="887" spans="1:9" ht="14.25">
      <c r="A887" s="303" t="s">
        <v>1635</v>
      </c>
      <c r="B887" s="303" t="s">
        <v>1636</v>
      </c>
      <c r="C887" s="354">
        <v>2</v>
      </c>
      <c r="D887" s="354"/>
      <c r="E887" s="354"/>
      <c r="F887" s="354"/>
      <c r="G887" s="353" t="e">
        <f t="shared" si="39"/>
        <v>#DIV/0!</v>
      </c>
      <c r="H887" s="353">
        <f t="shared" si="40"/>
        <v>0</v>
      </c>
      <c r="I887" s="353" t="e">
        <f t="shared" si="41"/>
        <v>#DIV/0!</v>
      </c>
    </row>
    <row r="888" spans="1:9" ht="14.25">
      <c r="A888" s="303" t="s">
        <v>1637</v>
      </c>
      <c r="B888" s="303" t="s">
        <v>1638</v>
      </c>
      <c r="C888" s="354"/>
      <c r="D888" s="354"/>
      <c r="E888" s="354"/>
      <c r="F888" s="354"/>
      <c r="G888" s="353" t="e">
        <f t="shared" si="39"/>
        <v>#DIV/0!</v>
      </c>
      <c r="H888" s="353" t="e">
        <f t="shared" si="40"/>
        <v>#DIV/0!</v>
      </c>
      <c r="I888" s="353" t="e">
        <f t="shared" si="41"/>
        <v>#DIV/0!</v>
      </c>
    </row>
    <row r="889" spans="1:9" ht="14.25">
      <c r="A889" s="303" t="s">
        <v>1639</v>
      </c>
      <c r="B889" s="303" t="s">
        <v>1640</v>
      </c>
      <c r="C889" s="354"/>
      <c r="D889" s="354"/>
      <c r="E889" s="354"/>
      <c r="F889" s="354"/>
      <c r="G889" s="353" t="e">
        <f t="shared" si="39"/>
        <v>#DIV/0!</v>
      </c>
      <c r="H889" s="353" t="e">
        <f t="shared" si="40"/>
        <v>#DIV/0!</v>
      </c>
      <c r="I889" s="353" t="e">
        <f t="shared" si="41"/>
        <v>#DIV/0!</v>
      </c>
    </row>
    <row r="890" spans="1:9" ht="14.25">
      <c r="A890" s="303" t="s">
        <v>1641</v>
      </c>
      <c r="B890" s="303" t="s">
        <v>1642</v>
      </c>
      <c r="C890" s="354"/>
      <c r="D890" s="354"/>
      <c r="E890" s="354"/>
      <c r="F890" s="354"/>
      <c r="G890" s="353" t="e">
        <f t="shared" si="39"/>
        <v>#DIV/0!</v>
      </c>
      <c r="H890" s="353" t="e">
        <f t="shared" si="40"/>
        <v>#DIV/0!</v>
      </c>
      <c r="I890" s="353" t="e">
        <f t="shared" si="41"/>
        <v>#DIV/0!</v>
      </c>
    </row>
    <row r="891" spans="1:9" ht="14.25">
      <c r="A891" s="303" t="s">
        <v>1643</v>
      </c>
      <c r="B891" s="303" t="s">
        <v>1644</v>
      </c>
      <c r="C891" s="354"/>
      <c r="D891" s="354"/>
      <c r="E891" s="354"/>
      <c r="F891" s="354"/>
      <c r="G891" s="353" t="e">
        <f t="shared" si="39"/>
        <v>#DIV/0!</v>
      </c>
      <c r="H891" s="353" t="e">
        <f t="shared" si="40"/>
        <v>#DIV/0!</v>
      </c>
      <c r="I891" s="353" t="e">
        <f t="shared" si="41"/>
        <v>#DIV/0!</v>
      </c>
    </row>
    <row r="892" spans="1:9" ht="14.25">
      <c r="A892" s="303" t="s">
        <v>1645</v>
      </c>
      <c r="B892" s="303" t="s">
        <v>1646</v>
      </c>
      <c r="C892" s="354"/>
      <c r="D892" s="354"/>
      <c r="E892" s="354"/>
      <c r="F892" s="354"/>
      <c r="G892" s="353" t="e">
        <f t="shared" si="39"/>
        <v>#DIV/0!</v>
      </c>
      <c r="H892" s="353" t="e">
        <f t="shared" si="40"/>
        <v>#DIV/0!</v>
      </c>
      <c r="I892" s="353" t="e">
        <f t="shared" si="41"/>
        <v>#DIV/0!</v>
      </c>
    </row>
    <row r="893" spans="1:9" ht="14.25">
      <c r="A893" s="303" t="s">
        <v>1647</v>
      </c>
      <c r="B893" s="303" t="s">
        <v>1648</v>
      </c>
      <c r="C893" s="354"/>
      <c r="D893" s="354"/>
      <c r="E893" s="354"/>
      <c r="F893" s="354"/>
      <c r="G893" s="353" t="e">
        <f t="shared" si="39"/>
        <v>#DIV/0!</v>
      </c>
      <c r="H893" s="353" t="e">
        <f t="shared" si="40"/>
        <v>#DIV/0!</v>
      </c>
      <c r="I893" s="353" t="e">
        <f t="shared" si="41"/>
        <v>#DIV/0!</v>
      </c>
    </row>
    <row r="894" spans="1:9" ht="14.25">
      <c r="A894" s="303" t="s">
        <v>1649</v>
      </c>
      <c r="B894" s="303" t="s">
        <v>1650</v>
      </c>
      <c r="C894" s="354"/>
      <c r="D894" s="354"/>
      <c r="E894" s="354"/>
      <c r="F894" s="354"/>
      <c r="G894" s="353" t="e">
        <f t="shared" si="39"/>
        <v>#DIV/0!</v>
      </c>
      <c r="H894" s="353" t="e">
        <f t="shared" si="40"/>
        <v>#DIV/0!</v>
      </c>
      <c r="I894" s="353" t="e">
        <f t="shared" si="41"/>
        <v>#DIV/0!</v>
      </c>
    </row>
    <row r="895" spans="1:9" ht="14.25">
      <c r="A895" s="303" t="s">
        <v>1651</v>
      </c>
      <c r="B895" s="303" t="s">
        <v>1652</v>
      </c>
      <c r="C895" s="354"/>
      <c r="D895" s="354"/>
      <c r="E895" s="354"/>
      <c r="F895" s="354"/>
      <c r="G895" s="353" t="e">
        <f t="shared" si="39"/>
        <v>#DIV/0!</v>
      </c>
      <c r="H895" s="353" t="e">
        <f t="shared" si="40"/>
        <v>#DIV/0!</v>
      </c>
      <c r="I895" s="353" t="e">
        <f t="shared" si="41"/>
        <v>#DIV/0!</v>
      </c>
    </row>
    <row r="896" spans="1:9" ht="14.25">
      <c r="A896" s="303" t="s">
        <v>1653</v>
      </c>
      <c r="B896" s="303" t="s">
        <v>1654</v>
      </c>
      <c r="C896" s="354"/>
      <c r="D896" s="354"/>
      <c r="E896" s="354">
        <v>135</v>
      </c>
      <c r="F896" s="354">
        <v>135</v>
      </c>
      <c r="G896" s="353" t="e">
        <f t="shared" si="39"/>
        <v>#DIV/0!</v>
      </c>
      <c r="H896" s="353" t="e">
        <f t="shared" si="40"/>
        <v>#DIV/0!</v>
      </c>
      <c r="I896" s="353">
        <f t="shared" si="41"/>
        <v>100</v>
      </c>
    </row>
    <row r="897" spans="1:9" ht="14.25">
      <c r="A897" s="303" t="s">
        <v>1655</v>
      </c>
      <c r="B897" s="359" t="s">
        <v>1656</v>
      </c>
      <c r="C897" s="354"/>
      <c r="D897" s="354"/>
      <c r="E897" s="354"/>
      <c r="F897" s="354"/>
      <c r="G897" s="353" t="e">
        <f t="shared" si="39"/>
        <v>#DIV/0!</v>
      </c>
      <c r="H897" s="353" t="e">
        <f t="shared" si="40"/>
        <v>#DIV/0!</v>
      </c>
      <c r="I897" s="353" t="e">
        <f t="shared" si="41"/>
        <v>#DIV/0!</v>
      </c>
    </row>
    <row r="898" spans="1:9" ht="14.25">
      <c r="A898" s="303" t="s">
        <v>1657</v>
      </c>
      <c r="B898" s="359" t="s">
        <v>1658</v>
      </c>
      <c r="C898" s="354"/>
      <c r="D898" s="354"/>
      <c r="E898" s="354"/>
      <c r="F898" s="354"/>
      <c r="G898" s="353" t="e">
        <f t="shared" si="39"/>
        <v>#DIV/0!</v>
      </c>
      <c r="H898" s="353" t="e">
        <f t="shared" si="40"/>
        <v>#DIV/0!</v>
      </c>
      <c r="I898" s="353" t="e">
        <f t="shared" si="41"/>
        <v>#DIV/0!</v>
      </c>
    </row>
    <row r="899" spans="1:9" ht="14.25">
      <c r="A899" s="303" t="s">
        <v>1659</v>
      </c>
      <c r="B899" s="359" t="s">
        <v>1660</v>
      </c>
      <c r="C899" s="354"/>
      <c r="D899" s="354"/>
      <c r="E899" s="354"/>
      <c r="F899" s="354"/>
      <c r="G899" s="353" t="e">
        <f t="shared" si="39"/>
        <v>#DIV/0!</v>
      </c>
      <c r="H899" s="353" t="e">
        <f t="shared" si="40"/>
        <v>#DIV/0!</v>
      </c>
      <c r="I899" s="353" t="e">
        <f t="shared" si="41"/>
        <v>#DIV/0!</v>
      </c>
    </row>
    <row r="900" spans="1:9" ht="14.25">
      <c r="A900" s="303" t="s">
        <v>1661</v>
      </c>
      <c r="B900" s="303" t="s">
        <v>1662</v>
      </c>
      <c r="C900" s="354"/>
      <c r="D900" s="354">
        <v>20</v>
      </c>
      <c r="E900" s="354">
        <v>5</v>
      </c>
      <c r="F900" s="354">
        <v>5</v>
      </c>
      <c r="G900" s="353">
        <f t="shared" si="39"/>
        <v>25</v>
      </c>
      <c r="H900" s="353" t="e">
        <f t="shared" si="40"/>
        <v>#DIV/0!</v>
      </c>
      <c r="I900" s="353">
        <f t="shared" si="41"/>
        <v>100</v>
      </c>
    </row>
    <row r="901" spans="1:9" ht="14.25">
      <c r="A901" s="303" t="s">
        <v>1663</v>
      </c>
      <c r="B901" s="352" t="s">
        <v>1664</v>
      </c>
      <c r="C901" s="353">
        <f>SUM(C902:C928)</f>
        <v>1336</v>
      </c>
      <c r="D901" s="353">
        <f>SUM(D902:D928)</f>
        <v>309</v>
      </c>
      <c r="E901" s="353">
        <f>SUM(E902:E928)</f>
        <v>6521</v>
      </c>
      <c r="F901" s="353">
        <f>SUM(F902:F928)</f>
        <v>6521</v>
      </c>
      <c r="G901" s="353">
        <f t="shared" si="39"/>
        <v>2110.355987055016</v>
      </c>
      <c r="H901" s="353">
        <f t="shared" si="40"/>
        <v>488.0988023952096</v>
      </c>
      <c r="I901" s="353">
        <f t="shared" si="41"/>
        <v>100</v>
      </c>
    </row>
    <row r="902" spans="1:9" ht="14.25">
      <c r="A902" s="303" t="s">
        <v>1665</v>
      </c>
      <c r="B902" s="303" t="s">
        <v>108</v>
      </c>
      <c r="C902" s="354">
        <v>103</v>
      </c>
      <c r="D902" s="354">
        <v>88</v>
      </c>
      <c r="E902" s="354">
        <v>99</v>
      </c>
      <c r="F902" s="354">
        <v>99</v>
      </c>
      <c r="G902" s="353">
        <f aca="true" t="shared" si="42" ref="G902:G965">F902/D902*100</f>
        <v>112.5</v>
      </c>
      <c r="H902" s="353">
        <f aca="true" t="shared" si="43" ref="H902:H965">F902/C902*100</f>
        <v>96.11650485436894</v>
      </c>
      <c r="I902" s="353">
        <f aca="true" t="shared" si="44" ref="I902:I965">F902/E902*100</f>
        <v>100</v>
      </c>
    </row>
    <row r="903" spans="1:9" ht="14.25">
      <c r="A903" s="303" t="s">
        <v>1666</v>
      </c>
      <c r="B903" s="303" t="s">
        <v>110</v>
      </c>
      <c r="C903" s="354"/>
      <c r="D903" s="354"/>
      <c r="E903" s="354"/>
      <c r="F903" s="354"/>
      <c r="G903" s="353" t="e">
        <f t="shared" si="42"/>
        <v>#DIV/0!</v>
      </c>
      <c r="H903" s="353" t="e">
        <f t="shared" si="43"/>
        <v>#DIV/0!</v>
      </c>
      <c r="I903" s="353" t="e">
        <f t="shared" si="44"/>
        <v>#DIV/0!</v>
      </c>
    </row>
    <row r="904" spans="1:9" ht="14.25">
      <c r="A904" s="303" t="s">
        <v>1667</v>
      </c>
      <c r="B904" s="303" t="s">
        <v>112</v>
      </c>
      <c r="C904" s="354"/>
      <c r="D904" s="354"/>
      <c r="E904" s="354"/>
      <c r="F904" s="354"/>
      <c r="G904" s="353" t="e">
        <f t="shared" si="42"/>
        <v>#DIV/0!</v>
      </c>
      <c r="H904" s="353" t="e">
        <f t="shared" si="43"/>
        <v>#DIV/0!</v>
      </c>
      <c r="I904" s="353" t="e">
        <f t="shared" si="44"/>
        <v>#DIV/0!</v>
      </c>
    </row>
    <row r="905" spans="1:9" ht="14.25">
      <c r="A905" s="303" t="s">
        <v>1668</v>
      </c>
      <c r="B905" s="303" t="s">
        <v>1669</v>
      </c>
      <c r="C905" s="354">
        <v>150</v>
      </c>
      <c r="D905" s="354">
        <v>84</v>
      </c>
      <c r="E905" s="354">
        <v>165</v>
      </c>
      <c r="F905" s="354">
        <v>165</v>
      </c>
      <c r="G905" s="353">
        <f t="shared" si="42"/>
        <v>196.42857142857142</v>
      </c>
      <c r="H905" s="353">
        <f t="shared" si="43"/>
        <v>110.00000000000001</v>
      </c>
      <c r="I905" s="353">
        <f t="shared" si="44"/>
        <v>100</v>
      </c>
    </row>
    <row r="906" spans="1:9" ht="14.25">
      <c r="A906" s="303" t="s">
        <v>1670</v>
      </c>
      <c r="B906" s="303" t="s">
        <v>1671</v>
      </c>
      <c r="C906" s="354"/>
      <c r="D906" s="354"/>
      <c r="E906" s="354">
        <v>3722</v>
      </c>
      <c r="F906" s="354">
        <v>3722</v>
      </c>
      <c r="G906" s="353" t="e">
        <f t="shared" si="42"/>
        <v>#DIV/0!</v>
      </c>
      <c r="H906" s="353" t="e">
        <f t="shared" si="43"/>
        <v>#DIV/0!</v>
      </c>
      <c r="I906" s="353">
        <f t="shared" si="44"/>
        <v>100</v>
      </c>
    </row>
    <row r="907" spans="1:9" ht="14.25">
      <c r="A907" s="303" t="s">
        <v>1672</v>
      </c>
      <c r="B907" s="303" t="s">
        <v>1673</v>
      </c>
      <c r="C907" s="354"/>
      <c r="D907" s="354"/>
      <c r="E907" s="354"/>
      <c r="F907" s="354"/>
      <c r="G907" s="353" t="e">
        <f t="shared" si="42"/>
        <v>#DIV/0!</v>
      </c>
      <c r="H907" s="353" t="e">
        <f t="shared" si="43"/>
        <v>#DIV/0!</v>
      </c>
      <c r="I907" s="353" t="e">
        <f t="shared" si="44"/>
        <v>#DIV/0!</v>
      </c>
    </row>
    <row r="908" spans="1:9" ht="14.25">
      <c r="A908" s="303" t="s">
        <v>1674</v>
      </c>
      <c r="B908" s="303" t="s">
        <v>1675</v>
      </c>
      <c r="C908" s="354"/>
      <c r="D908" s="354"/>
      <c r="E908" s="354"/>
      <c r="F908" s="354"/>
      <c r="G908" s="353" t="e">
        <f t="shared" si="42"/>
        <v>#DIV/0!</v>
      </c>
      <c r="H908" s="353" t="e">
        <f t="shared" si="43"/>
        <v>#DIV/0!</v>
      </c>
      <c r="I908" s="353" t="e">
        <f t="shared" si="44"/>
        <v>#DIV/0!</v>
      </c>
    </row>
    <row r="909" spans="1:9" ht="14.25">
      <c r="A909" s="303" t="s">
        <v>1676</v>
      </c>
      <c r="B909" s="303" t="s">
        <v>1677</v>
      </c>
      <c r="C909" s="354">
        <v>73</v>
      </c>
      <c r="D909" s="354">
        <v>20</v>
      </c>
      <c r="E909" s="354">
        <v>20</v>
      </c>
      <c r="F909" s="354">
        <v>20</v>
      </c>
      <c r="G909" s="353">
        <f t="shared" si="42"/>
        <v>100</v>
      </c>
      <c r="H909" s="353">
        <f t="shared" si="43"/>
        <v>27.397260273972602</v>
      </c>
      <c r="I909" s="353">
        <f t="shared" si="44"/>
        <v>100</v>
      </c>
    </row>
    <row r="910" spans="1:9" ht="14.25">
      <c r="A910" s="303" t="s">
        <v>1678</v>
      </c>
      <c r="B910" s="303" t="s">
        <v>1679</v>
      </c>
      <c r="C910" s="354">
        <v>15</v>
      </c>
      <c r="D910" s="354">
        <v>10</v>
      </c>
      <c r="E910" s="354">
        <v>3</v>
      </c>
      <c r="F910" s="354">
        <v>3</v>
      </c>
      <c r="G910" s="353">
        <f t="shared" si="42"/>
        <v>30</v>
      </c>
      <c r="H910" s="353">
        <f t="shared" si="43"/>
        <v>20</v>
      </c>
      <c r="I910" s="353">
        <f t="shared" si="44"/>
        <v>100</v>
      </c>
    </row>
    <row r="911" spans="1:9" ht="14.25">
      <c r="A911" s="303" t="s">
        <v>1680</v>
      </c>
      <c r="B911" s="303" t="s">
        <v>1681</v>
      </c>
      <c r="C911" s="354"/>
      <c r="D911" s="354"/>
      <c r="E911" s="354"/>
      <c r="F911" s="354"/>
      <c r="G911" s="353" t="e">
        <f t="shared" si="42"/>
        <v>#DIV/0!</v>
      </c>
      <c r="H911" s="353" t="e">
        <f t="shared" si="43"/>
        <v>#DIV/0!</v>
      </c>
      <c r="I911" s="353" t="e">
        <f t="shared" si="44"/>
        <v>#DIV/0!</v>
      </c>
    </row>
    <row r="912" spans="1:9" ht="14.25">
      <c r="A912" s="303" t="s">
        <v>1682</v>
      </c>
      <c r="B912" s="303" t="s">
        <v>1683</v>
      </c>
      <c r="C912" s="354">
        <v>130</v>
      </c>
      <c r="D912" s="354">
        <v>30</v>
      </c>
      <c r="E912" s="354"/>
      <c r="F912" s="354"/>
      <c r="G912" s="353">
        <f t="shared" si="42"/>
        <v>0</v>
      </c>
      <c r="H912" s="353">
        <f t="shared" si="43"/>
        <v>0</v>
      </c>
      <c r="I912" s="353" t="e">
        <f t="shared" si="44"/>
        <v>#DIV/0!</v>
      </c>
    </row>
    <row r="913" spans="1:9" ht="14.25">
      <c r="A913" s="303" t="s">
        <v>1684</v>
      </c>
      <c r="B913" s="303" t="s">
        <v>1685</v>
      </c>
      <c r="C913" s="354">
        <v>4</v>
      </c>
      <c r="D913" s="354">
        <v>4</v>
      </c>
      <c r="E913" s="354"/>
      <c r="F913" s="354"/>
      <c r="G913" s="353">
        <f t="shared" si="42"/>
        <v>0</v>
      </c>
      <c r="H913" s="353">
        <f t="shared" si="43"/>
        <v>0</v>
      </c>
      <c r="I913" s="353" t="e">
        <f t="shared" si="44"/>
        <v>#DIV/0!</v>
      </c>
    </row>
    <row r="914" spans="1:9" ht="14.25">
      <c r="A914" s="303" t="s">
        <v>1686</v>
      </c>
      <c r="B914" s="303" t="s">
        <v>1687</v>
      </c>
      <c r="C914" s="354"/>
      <c r="D914" s="354"/>
      <c r="E914" s="354"/>
      <c r="F914" s="354"/>
      <c r="G914" s="353" t="e">
        <f t="shared" si="42"/>
        <v>#DIV/0!</v>
      </c>
      <c r="H914" s="353" t="e">
        <f t="shared" si="43"/>
        <v>#DIV/0!</v>
      </c>
      <c r="I914" s="353" t="e">
        <f t="shared" si="44"/>
        <v>#DIV/0!</v>
      </c>
    </row>
    <row r="915" spans="1:9" ht="14.25">
      <c r="A915" s="303" t="s">
        <v>1688</v>
      </c>
      <c r="B915" s="303" t="s">
        <v>1689</v>
      </c>
      <c r="C915" s="354">
        <v>847</v>
      </c>
      <c r="D915" s="354">
        <v>53</v>
      </c>
      <c r="E915" s="354">
        <v>159</v>
      </c>
      <c r="F915" s="354">
        <v>159</v>
      </c>
      <c r="G915" s="353">
        <f t="shared" si="42"/>
        <v>300</v>
      </c>
      <c r="H915" s="353">
        <f t="shared" si="43"/>
        <v>18.772136953955133</v>
      </c>
      <c r="I915" s="353">
        <f t="shared" si="44"/>
        <v>100</v>
      </c>
    </row>
    <row r="916" spans="1:9" ht="14.25">
      <c r="A916" s="303" t="s">
        <v>1690</v>
      </c>
      <c r="B916" s="303" t="s">
        <v>1691</v>
      </c>
      <c r="C916" s="207"/>
      <c r="D916" s="354"/>
      <c r="E916" s="354"/>
      <c r="F916" s="354"/>
      <c r="G916" s="353" t="e">
        <f t="shared" si="42"/>
        <v>#DIV/0!</v>
      </c>
      <c r="H916" s="353" t="e">
        <f t="shared" si="43"/>
        <v>#DIV/0!</v>
      </c>
      <c r="I916" s="353" t="e">
        <f t="shared" si="44"/>
        <v>#DIV/0!</v>
      </c>
    </row>
    <row r="917" spans="1:9" ht="14.25">
      <c r="A917" s="303" t="s">
        <v>1692</v>
      </c>
      <c r="B917" s="303" t="s">
        <v>1693</v>
      </c>
      <c r="C917" s="207"/>
      <c r="D917" s="354"/>
      <c r="E917" s="354"/>
      <c r="F917" s="354"/>
      <c r="G917" s="353" t="e">
        <f t="shared" si="42"/>
        <v>#DIV/0!</v>
      </c>
      <c r="H917" s="353" t="e">
        <f t="shared" si="43"/>
        <v>#DIV/0!</v>
      </c>
      <c r="I917" s="353" t="e">
        <f t="shared" si="44"/>
        <v>#DIV/0!</v>
      </c>
    </row>
    <row r="918" spans="1:9" ht="14.25">
      <c r="A918" s="303" t="s">
        <v>1694</v>
      </c>
      <c r="B918" s="303" t="s">
        <v>1695</v>
      </c>
      <c r="C918" s="207"/>
      <c r="D918" s="354"/>
      <c r="E918" s="354"/>
      <c r="F918" s="354"/>
      <c r="G918" s="353" t="e">
        <f t="shared" si="42"/>
        <v>#DIV/0!</v>
      </c>
      <c r="H918" s="353" t="e">
        <f t="shared" si="43"/>
        <v>#DIV/0!</v>
      </c>
      <c r="I918" s="353" t="e">
        <f t="shared" si="44"/>
        <v>#DIV/0!</v>
      </c>
    </row>
    <row r="919" spans="1:9" ht="14.25">
      <c r="A919" s="303" t="s">
        <v>1696</v>
      </c>
      <c r="B919" s="303" t="s">
        <v>1697</v>
      </c>
      <c r="C919" s="354"/>
      <c r="D919" s="354"/>
      <c r="E919" s="354"/>
      <c r="F919" s="354"/>
      <c r="G919" s="353" t="e">
        <f t="shared" si="42"/>
        <v>#DIV/0!</v>
      </c>
      <c r="H919" s="353" t="e">
        <f t="shared" si="43"/>
        <v>#DIV/0!</v>
      </c>
      <c r="I919" s="353" t="e">
        <f t="shared" si="44"/>
        <v>#DIV/0!</v>
      </c>
    </row>
    <row r="920" spans="1:9" ht="14.25">
      <c r="A920" s="303" t="s">
        <v>1698</v>
      </c>
      <c r="B920" s="303" t="s">
        <v>1699</v>
      </c>
      <c r="C920" s="354">
        <v>8</v>
      </c>
      <c r="D920" s="354"/>
      <c r="E920" s="354">
        <v>52</v>
      </c>
      <c r="F920" s="354">
        <v>52</v>
      </c>
      <c r="G920" s="353" t="e">
        <f t="shared" si="42"/>
        <v>#DIV/0!</v>
      </c>
      <c r="H920" s="353">
        <f t="shared" si="43"/>
        <v>650</v>
      </c>
      <c r="I920" s="353">
        <f t="shared" si="44"/>
        <v>100</v>
      </c>
    </row>
    <row r="921" spans="1:9" ht="14.25">
      <c r="A921" s="303" t="s">
        <v>1700</v>
      </c>
      <c r="B921" s="303" t="s">
        <v>1701</v>
      </c>
      <c r="C921" s="354">
        <v>6</v>
      </c>
      <c r="D921" s="354"/>
      <c r="E921" s="354"/>
      <c r="F921" s="354"/>
      <c r="G921" s="353" t="e">
        <f t="shared" si="42"/>
        <v>#DIV/0!</v>
      </c>
      <c r="H921" s="353">
        <f t="shared" si="43"/>
        <v>0</v>
      </c>
      <c r="I921" s="353" t="e">
        <f t="shared" si="44"/>
        <v>#DIV/0!</v>
      </c>
    </row>
    <row r="922" spans="1:9" ht="14.25">
      <c r="A922" s="303" t="s">
        <v>1702</v>
      </c>
      <c r="B922" s="303" t="s">
        <v>1703</v>
      </c>
      <c r="C922" s="207"/>
      <c r="D922" s="354"/>
      <c r="E922" s="354"/>
      <c r="F922" s="354"/>
      <c r="G922" s="353" t="e">
        <f t="shared" si="42"/>
        <v>#DIV/0!</v>
      </c>
      <c r="H922" s="353" t="e">
        <f t="shared" si="43"/>
        <v>#DIV/0!</v>
      </c>
      <c r="I922" s="353" t="e">
        <f t="shared" si="44"/>
        <v>#DIV/0!</v>
      </c>
    </row>
    <row r="923" spans="1:9" ht="14.25">
      <c r="A923" s="303" t="s">
        <v>1704</v>
      </c>
      <c r="B923" s="303" t="s">
        <v>1646</v>
      </c>
      <c r="C923" s="207"/>
      <c r="D923" s="354"/>
      <c r="E923" s="354"/>
      <c r="F923" s="354"/>
      <c r="G923" s="353" t="e">
        <f t="shared" si="42"/>
        <v>#DIV/0!</v>
      </c>
      <c r="H923" s="353" t="e">
        <f t="shared" si="43"/>
        <v>#DIV/0!</v>
      </c>
      <c r="I923" s="353" t="e">
        <f t="shared" si="44"/>
        <v>#DIV/0!</v>
      </c>
    </row>
    <row r="924" spans="1:9" ht="14.25">
      <c r="A924" s="303" t="s">
        <v>1705</v>
      </c>
      <c r="B924" s="303" t="s">
        <v>1706</v>
      </c>
      <c r="C924" s="207"/>
      <c r="D924" s="354"/>
      <c r="E924" s="354"/>
      <c r="F924" s="354"/>
      <c r="G924" s="353" t="e">
        <f t="shared" si="42"/>
        <v>#DIV/0!</v>
      </c>
      <c r="H924" s="353" t="e">
        <f t="shared" si="43"/>
        <v>#DIV/0!</v>
      </c>
      <c r="I924" s="353" t="e">
        <f t="shared" si="44"/>
        <v>#DIV/0!</v>
      </c>
    </row>
    <row r="925" spans="1:9" ht="14.25">
      <c r="A925" s="303" t="s">
        <v>1707</v>
      </c>
      <c r="B925" s="303" t="s">
        <v>1708</v>
      </c>
      <c r="C925" s="207"/>
      <c r="D925" s="354"/>
      <c r="E925" s="354">
        <v>100</v>
      </c>
      <c r="F925" s="354">
        <v>100</v>
      </c>
      <c r="G925" s="353" t="e">
        <f t="shared" si="42"/>
        <v>#DIV/0!</v>
      </c>
      <c r="H925" s="353" t="e">
        <f t="shared" si="43"/>
        <v>#DIV/0!</v>
      </c>
      <c r="I925" s="353">
        <f t="shared" si="44"/>
        <v>100</v>
      </c>
    </row>
    <row r="926" spans="1:9" ht="14.25">
      <c r="A926" s="303" t="s">
        <v>1709</v>
      </c>
      <c r="B926" s="303" t="s">
        <v>1710</v>
      </c>
      <c r="C926" s="207"/>
      <c r="D926" s="354"/>
      <c r="E926" s="354"/>
      <c r="F926" s="354"/>
      <c r="G926" s="353" t="e">
        <f t="shared" si="42"/>
        <v>#DIV/0!</v>
      </c>
      <c r="H926" s="353" t="e">
        <f t="shared" si="43"/>
        <v>#DIV/0!</v>
      </c>
      <c r="I926" s="353" t="e">
        <f t="shared" si="44"/>
        <v>#DIV/0!</v>
      </c>
    </row>
    <row r="927" spans="1:9" ht="14.25">
      <c r="A927" s="303" t="s">
        <v>1711</v>
      </c>
      <c r="B927" s="303" t="s">
        <v>1712</v>
      </c>
      <c r="C927" s="207"/>
      <c r="D927" s="354"/>
      <c r="E927" s="354"/>
      <c r="F927" s="354"/>
      <c r="G927" s="353" t="e">
        <f t="shared" si="42"/>
        <v>#DIV/0!</v>
      </c>
      <c r="H927" s="353" t="e">
        <f t="shared" si="43"/>
        <v>#DIV/0!</v>
      </c>
      <c r="I927" s="353" t="e">
        <f t="shared" si="44"/>
        <v>#DIV/0!</v>
      </c>
    </row>
    <row r="928" spans="1:9" ht="14.25">
      <c r="A928" s="303" t="s">
        <v>1713</v>
      </c>
      <c r="B928" s="303" t="s">
        <v>1714</v>
      </c>
      <c r="C928" s="207"/>
      <c r="D928" s="354">
        <v>20</v>
      </c>
      <c r="E928" s="354">
        <v>2201</v>
      </c>
      <c r="F928" s="354">
        <v>2201</v>
      </c>
      <c r="G928" s="353">
        <f t="shared" si="42"/>
        <v>11005</v>
      </c>
      <c r="H928" s="353" t="e">
        <f t="shared" si="43"/>
        <v>#DIV/0!</v>
      </c>
      <c r="I928" s="353">
        <f t="shared" si="44"/>
        <v>100</v>
      </c>
    </row>
    <row r="929" spans="1:9" ht="14.25">
      <c r="A929" s="303" t="s">
        <v>1715</v>
      </c>
      <c r="B929" s="352" t="s">
        <v>1716</v>
      </c>
      <c r="C929" s="353">
        <f>SUM(C930:C939)</f>
        <v>16991</v>
      </c>
      <c r="D929" s="353">
        <f>SUM(D930:D939)</f>
        <v>3232</v>
      </c>
      <c r="E929" s="353">
        <f>SUM(E930:E939)</f>
        <v>15533</v>
      </c>
      <c r="F929" s="353">
        <f>SUM(F930:F939)</f>
        <v>15533</v>
      </c>
      <c r="G929" s="353">
        <f t="shared" si="42"/>
        <v>480.60024752475243</v>
      </c>
      <c r="H929" s="353">
        <f t="shared" si="43"/>
        <v>91.4189865222765</v>
      </c>
      <c r="I929" s="353">
        <f t="shared" si="44"/>
        <v>100</v>
      </c>
    </row>
    <row r="930" spans="1:9" ht="14.25">
      <c r="A930" s="303" t="s">
        <v>1717</v>
      </c>
      <c r="B930" s="303" t="s">
        <v>108</v>
      </c>
      <c r="C930" s="354">
        <v>118</v>
      </c>
      <c r="D930" s="354">
        <v>114</v>
      </c>
      <c r="E930" s="354">
        <v>100</v>
      </c>
      <c r="F930" s="354">
        <v>100</v>
      </c>
      <c r="G930" s="353">
        <f t="shared" si="42"/>
        <v>87.71929824561403</v>
      </c>
      <c r="H930" s="353">
        <f t="shared" si="43"/>
        <v>84.7457627118644</v>
      </c>
      <c r="I930" s="353">
        <f t="shared" si="44"/>
        <v>100</v>
      </c>
    </row>
    <row r="931" spans="1:9" ht="14.25">
      <c r="A931" s="303" t="s">
        <v>1718</v>
      </c>
      <c r="B931" s="303" t="s">
        <v>110</v>
      </c>
      <c r="C931" s="354"/>
      <c r="D931" s="354">
        <v>10</v>
      </c>
      <c r="E931" s="354"/>
      <c r="F931" s="354"/>
      <c r="G931" s="353">
        <f t="shared" si="42"/>
        <v>0</v>
      </c>
      <c r="H931" s="353" t="e">
        <f t="shared" si="43"/>
        <v>#DIV/0!</v>
      </c>
      <c r="I931" s="353" t="e">
        <f t="shared" si="44"/>
        <v>#DIV/0!</v>
      </c>
    </row>
    <row r="932" spans="1:9" ht="14.25">
      <c r="A932" s="303" t="s">
        <v>1719</v>
      </c>
      <c r="B932" s="303" t="s">
        <v>112</v>
      </c>
      <c r="C932" s="354"/>
      <c r="D932" s="354"/>
      <c r="E932" s="354"/>
      <c r="F932" s="354"/>
      <c r="G932" s="353" t="e">
        <f t="shared" si="42"/>
        <v>#DIV/0!</v>
      </c>
      <c r="H932" s="353" t="e">
        <f t="shared" si="43"/>
        <v>#DIV/0!</v>
      </c>
      <c r="I932" s="353" t="e">
        <f t="shared" si="44"/>
        <v>#DIV/0!</v>
      </c>
    </row>
    <row r="933" spans="1:9" ht="14.25">
      <c r="A933" s="303" t="s">
        <v>1720</v>
      </c>
      <c r="B933" s="303" t="s">
        <v>1721</v>
      </c>
      <c r="C933" s="354"/>
      <c r="D933" s="354"/>
      <c r="E933" s="354">
        <v>52</v>
      </c>
      <c r="F933" s="354">
        <v>52</v>
      </c>
      <c r="G933" s="353" t="e">
        <f t="shared" si="42"/>
        <v>#DIV/0!</v>
      </c>
      <c r="H933" s="353" t="e">
        <f t="shared" si="43"/>
        <v>#DIV/0!</v>
      </c>
      <c r="I933" s="353">
        <f t="shared" si="44"/>
        <v>100</v>
      </c>
    </row>
    <row r="934" spans="1:9" ht="14.25">
      <c r="A934" s="303" t="s">
        <v>1722</v>
      </c>
      <c r="B934" s="303" t="s">
        <v>1723</v>
      </c>
      <c r="C934" s="354"/>
      <c r="D934" s="354"/>
      <c r="E934" s="354"/>
      <c r="F934" s="354"/>
      <c r="G934" s="353" t="e">
        <f t="shared" si="42"/>
        <v>#DIV/0!</v>
      </c>
      <c r="H934" s="353" t="e">
        <f t="shared" si="43"/>
        <v>#DIV/0!</v>
      </c>
      <c r="I934" s="353" t="e">
        <f t="shared" si="44"/>
        <v>#DIV/0!</v>
      </c>
    </row>
    <row r="935" spans="1:9" ht="14.25">
      <c r="A935" s="303" t="s">
        <v>1724</v>
      </c>
      <c r="B935" s="303" t="s">
        <v>1725</v>
      </c>
      <c r="C935" s="354">
        <v>123</v>
      </c>
      <c r="D935" s="354"/>
      <c r="E935" s="354"/>
      <c r="F935" s="354"/>
      <c r="G935" s="353" t="e">
        <f t="shared" si="42"/>
        <v>#DIV/0!</v>
      </c>
      <c r="H935" s="353">
        <f t="shared" si="43"/>
        <v>0</v>
      </c>
      <c r="I935" s="353" t="e">
        <f t="shared" si="44"/>
        <v>#DIV/0!</v>
      </c>
    </row>
    <row r="936" spans="1:9" ht="14.25">
      <c r="A936" s="303" t="s">
        <v>1726</v>
      </c>
      <c r="B936" s="303" t="s">
        <v>1727</v>
      </c>
      <c r="C936" s="354"/>
      <c r="D936" s="354"/>
      <c r="E936" s="354"/>
      <c r="F936" s="354"/>
      <c r="G936" s="353" t="e">
        <f t="shared" si="42"/>
        <v>#DIV/0!</v>
      </c>
      <c r="H936" s="353" t="e">
        <f t="shared" si="43"/>
        <v>#DIV/0!</v>
      </c>
      <c r="I936" s="353" t="e">
        <f t="shared" si="44"/>
        <v>#DIV/0!</v>
      </c>
    </row>
    <row r="937" spans="1:9" ht="14.25">
      <c r="A937" s="303" t="s">
        <v>1728</v>
      </c>
      <c r="B937" s="303" t="s">
        <v>1729</v>
      </c>
      <c r="C937" s="354"/>
      <c r="D937" s="354"/>
      <c r="E937" s="354"/>
      <c r="F937" s="354"/>
      <c r="G937" s="353" t="e">
        <f t="shared" si="42"/>
        <v>#DIV/0!</v>
      </c>
      <c r="H937" s="353" t="e">
        <f t="shared" si="43"/>
        <v>#DIV/0!</v>
      </c>
      <c r="I937" s="353" t="e">
        <f t="shared" si="44"/>
        <v>#DIV/0!</v>
      </c>
    </row>
    <row r="938" spans="1:9" ht="14.25">
      <c r="A938" s="303" t="s">
        <v>1730</v>
      </c>
      <c r="B938" s="303" t="s">
        <v>1731</v>
      </c>
      <c r="C938" s="354">
        <v>175</v>
      </c>
      <c r="D938" s="354">
        <v>28</v>
      </c>
      <c r="E938" s="354">
        <v>178</v>
      </c>
      <c r="F938" s="354">
        <v>178</v>
      </c>
      <c r="G938" s="353">
        <f t="shared" si="42"/>
        <v>635.7142857142857</v>
      </c>
      <c r="H938" s="353">
        <f t="shared" si="43"/>
        <v>101.71428571428571</v>
      </c>
      <c r="I938" s="353">
        <f t="shared" si="44"/>
        <v>100</v>
      </c>
    </row>
    <row r="939" spans="1:9" ht="14.25">
      <c r="A939" s="303" t="s">
        <v>1732</v>
      </c>
      <c r="B939" s="303" t="s">
        <v>1733</v>
      </c>
      <c r="C939" s="354">
        <v>16575</v>
      </c>
      <c r="D939" s="354">
        <v>3080</v>
      </c>
      <c r="E939" s="354">
        <v>15203</v>
      </c>
      <c r="F939" s="354">
        <v>15203</v>
      </c>
      <c r="G939" s="353">
        <f t="shared" si="42"/>
        <v>493.60389610389615</v>
      </c>
      <c r="H939" s="353">
        <f t="shared" si="43"/>
        <v>91.72247360482655</v>
      </c>
      <c r="I939" s="353">
        <f t="shared" si="44"/>
        <v>100</v>
      </c>
    </row>
    <row r="940" spans="1:9" ht="14.25">
      <c r="A940" s="303" t="s">
        <v>1734</v>
      </c>
      <c r="B940" s="352" t="s">
        <v>1735</v>
      </c>
      <c r="C940" s="353">
        <f>SUM(C941:C946)</f>
        <v>1883</v>
      </c>
      <c r="D940" s="353">
        <f>SUM(D941:D946)</f>
        <v>1541</v>
      </c>
      <c r="E940" s="353">
        <f>SUM(E941:E946)</f>
        <v>1897</v>
      </c>
      <c r="F940" s="353">
        <f>SUM(F941:F946)</f>
        <v>1697</v>
      </c>
      <c r="G940" s="353">
        <f t="shared" si="42"/>
        <v>110.12329656067487</v>
      </c>
      <c r="H940" s="353">
        <f t="shared" si="43"/>
        <v>90.12214551248009</v>
      </c>
      <c r="I940" s="353">
        <f t="shared" si="44"/>
        <v>89.45703742751712</v>
      </c>
    </row>
    <row r="941" spans="1:9" ht="14.25">
      <c r="A941" s="303" t="s">
        <v>1736</v>
      </c>
      <c r="B941" s="303" t="s">
        <v>1737</v>
      </c>
      <c r="C941" s="207">
        <v>163</v>
      </c>
      <c r="D941" s="354"/>
      <c r="E941" s="354">
        <v>245</v>
      </c>
      <c r="F941" s="354">
        <v>45</v>
      </c>
      <c r="G941" s="353" t="e">
        <f t="shared" si="42"/>
        <v>#DIV/0!</v>
      </c>
      <c r="H941" s="353">
        <f t="shared" si="43"/>
        <v>27.607361963190186</v>
      </c>
      <c r="I941" s="353">
        <f t="shared" si="44"/>
        <v>18.367346938775512</v>
      </c>
    </row>
    <row r="942" spans="1:9" ht="14.25">
      <c r="A942" s="303" t="s">
        <v>1738</v>
      </c>
      <c r="B942" s="303" t="s">
        <v>1739</v>
      </c>
      <c r="C942" s="207"/>
      <c r="D942" s="354"/>
      <c r="E942" s="354"/>
      <c r="F942" s="354"/>
      <c r="G942" s="353" t="e">
        <f t="shared" si="42"/>
        <v>#DIV/0!</v>
      </c>
      <c r="H942" s="353" t="e">
        <f t="shared" si="43"/>
        <v>#DIV/0!</v>
      </c>
      <c r="I942" s="353" t="e">
        <f t="shared" si="44"/>
        <v>#DIV/0!</v>
      </c>
    </row>
    <row r="943" spans="1:9" ht="14.25">
      <c r="A943" s="303" t="s">
        <v>1740</v>
      </c>
      <c r="B943" s="303" t="s">
        <v>1741</v>
      </c>
      <c r="C943" s="207">
        <v>1432</v>
      </c>
      <c r="D943" s="354">
        <v>1485</v>
      </c>
      <c r="E943" s="354">
        <v>1482</v>
      </c>
      <c r="F943" s="354">
        <v>1482</v>
      </c>
      <c r="G943" s="353">
        <f t="shared" si="42"/>
        <v>99.79797979797979</v>
      </c>
      <c r="H943" s="353">
        <f t="shared" si="43"/>
        <v>103.49162011173185</v>
      </c>
      <c r="I943" s="353">
        <f t="shared" si="44"/>
        <v>100</v>
      </c>
    </row>
    <row r="944" spans="1:9" ht="14.25">
      <c r="A944" s="303" t="s">
        <v>1742</v>
      </c>
      <c r="B944" s="303" t="s">
        <v>1743</v>
      </c>
      <c r="C944" s="207">
        <v>232</v>
      </c>
      <c r="D944" s="354"/>
      <c r="E944" s="354">
        <v>170</v>
      </c>
      <c r="F944" s="354">
        <v>170</v>
      </c>
      <c r="G944" s="353" t="e">
        <f t="shared" si="42"/>
        <v>#DIV/0!</v>
      </c>
      <c r="H944" s="353">
        <f t="shared" si="43"/>
        <v>73.27586206896551</v>
      </c>
      <c r="I944" s="353">
        <f t="shared" si="44"/>
        <v>100</v>
      </c>
    </row>
    <row r="945" spans="1:9" ht="14.25">
      <c r="A945" s="303" t="s">
        <v>1744</v>
      </c>
      <c r="B945" s="303" t="s">
        <v>1745</v>
      </c>
      <c r="C945" s="207">
        <v>56</v>
      </c>
      <c r="D945" s="354">
        <v>56</v>
      </c>
      <c r="E945" s="354"/>
      <c r="F945" s="354"/>
      <c r="G945" s="353">
        <f t="shared" si="42"/>
        <v>0</v>
      </c>
      <c r="H945" s="353">
        <f t="shared" si="43"/>
        <v>0</v>
      </c>
      <c r="I945" s="353" t="e">
        <f t="shared" si="44"/>
        <v>#DIV/0!</v>
      </c>
    </row>
    <row r="946" spans="1:9" ht="14.25">
      <c r="A946" s="303" t="s">
        <v>1746</v>
      </c>
      <c r="B946" s="303" t="s">
        <v>1747</v>
      </c>
      <c r="C946" s="207"/>
      <c r="D946" s="354"/>
      <c r="E946" s="354"/>
      <c r="F946" s="354"/>
      <c r="G946" s="353" t="e">
        <f t="shared" si="42"/>
        <v>#DIV/0!</v>
      </c>
      <c r="H946" s="353" t="e">
        <f t="shared" si="43"/>
        <v>#DIV/0!</v>
      </c>
      <c r="I946" s="353" t="e">
        <f t="shared" si="44"/>
        <v>#DIV/0!</v>
      </c>
    </row>
    <row r="947" spans="1:9" ht="14.25">
      <c r="A947" s="303" t="s">
        <v>1748</v>
      </c>
      <c r="B947" s="352" t="s">
        <v>1749</v>
      </c>
      <c r="C947" s="353">
        <f>SUM(C948:C953)</f>
        <v>337</v>
      </c>
      <c r="D947" s="353">
        <f>SUM(D948:D953)</f>
        <v>161</v>
      </c>
      <c r="E947" s="353">
        <f>SUM(E948:E953)</f>
        <v>444</v>
      </c>
      <c r="F947" s="353">
        <f>SUM(F948:F953)</f>
        <v>444</v>
      </c>
      <c r="G947" s="353">
        <f t="shared" si="42"/>
        <v>275.77639751552795</v>
      </c>
      <c r="H947" s="353">
        <f t="shared" si="43"/>
        <v>131.7507418397626</v>
      </c>
      <c r="I947" s="353">
        <f t="shared" si="44"/>
        <v>100</v>
      </c>
    </row>
    <row r="948" spans="1:9" ht="14.25">
      <c r="A948" s="303" t="s">
        <v>1750</v>
      </c>
      <c r="B948" s="303" t="s">
        <v>1751</v>
      </c>
      <c r="C948" s="207"/>
      <c r="D948" s="354"/>
      <c r="E948" s="354"/>
      <c r="F948" s="354"/>
      <c r="G948" s="353" t="e">
        <f t="shared" si="42"/>
        <v>#DIV/0!</v>
      </c>
      <c r="H948" s="353" t="e">
        <f t="shared" si="43"/>
        <v>#DIV/0!</v>
      </c>
      <c r="I948" s="353" t="e">
        <f t="shared" si="44"/>
        <v>#DIV/0!</v>
      </c>
    </row>
    <row r="949" spans="1:9" ht="14.25">
      <c r="A949" s="303" t="s">
        <v>1752</v>
      </c>
      <c r="B949" s="303" t="s">
        <v>1753</v>
      </c>
      <c r="C949" s="207"/>
      <c r="D949" s="354"/>
      <c r="E949" s="354">
        <v>1</v>
      </c>
      <c r="F949" s="354">
        <v>1</v>
      </c>
      <c r="G949" s="353" t="e">
        <f t="shared" si="42"/>
        <v>#DIV/0!</v>
      </c>
      <c r="H949" s="353" t="e">
        <f t="shared" si="43"/>
        <v>#DIV/0!</v>
      </c>
      <c r="I949" s="353">
        <f t="shared" si="44"/>
        <v>100</v>
      </c>
    </row>
    <row r="950" spans="1:9" ht="14.25">
      <c r="A950" s="303" t="s">
        <v>1754</v>
      </c>
      <c r="B950" s="303" t="s">
        <v>1755</v>
      </c>
      <c r="C950" s="207">
        <v>253</v>
      </c>
      <c r="D950" s="354">
        <v>150</v>
      </c>
      <c r="E950" s="354">
        <v>341</v>
      </c>
      <c r="F950" s="354">
        <v>341</v>
      </c>
      <c r="G950" s="353">
        <f t="shared" si="42"/>
        <v>227.33333333333334</v>
      </c>
      <c r="H950" s="353">
        <f t="shared" si="43"/>
        <v>134.7826086956522</v>
      </c>
      <c r="I950" s="353">
        <f t="shared" si="44"/>
        <v>100</v>
      </c>
    </row>
    <row r="951" spans="1:9" ht="14.25">
      <c r="A951" s="303" t="s">
        <v>1756</v>
      </c>
      <c r="B951" s="303" t="s">
        <v>1757</v>
      </c>
      <c r="C951" s="207">
        <v>74</v>
      </c>
      <c r="D951" s="354">
        <v>6</v>
      </c>
      <c r="E951" s="354">
        <v>64</v>
      </c>
      <c r="F951" s="354">
        <v>64</v>
      </c>
      <c r="G951" s="353">
        <f t="shared" si="42"/>
        <v>1066.6666666666665</v>
      </c>
      <c r="H951" s="353">
        <f t="shared" si="43"/>
        <v>86.48648648648648</v>
      </c>
      <c r="I951" s="353">
        <f t="shared" si="44"/>
        <v>100</v>
      </c>
    </row>
    <row r="952" spans="1:9" ht="14.25">
      <c r="A952" s="303" t="s">
        <v>1758</v>
      </c>
      <c r="B952" s="303" t="s">
        <v>1759</v>
      </c>
      <c r="C952" s="207"/>
      <c r="D952" s="354"/>
      <c r="E952" s="354"/>
      <c r="F952" s="354"/>
      <c r="G952" s="353" t="e">
        <f t="shared" si="42"/>
        <v>#DIV/0!</v>
      </c>
      <c r="H952" s="353" t="e">
        <f t="shared" si="43"/>
        <v>#DIV/0!</v>
      </c>
      <c r="I952" s="353" t="e">
        <f t="shared" si="44"/>
        <v>#DIV/0!</v>
      </c>
    </row>
    <row r="953" spans="1:9" ht="14.25">
      <c r="A953" s="303" t="s">
        <v>1760</v>
      </c>
      <c r="B953" s="303" t="s">
        <v>1761</v>
      </c>
      <c r="C953" s="207">
        <v>10</v>
      </c>
      <c r="D953" s="354">
        <v>5</v>
      </c>
      <c r="E953" s="354">
        <v>38</v>
      </c>
      <c r="F953" s="354">
        <v>38</v>
      </c>
      <c r="G953" s="353">
        <f t="shared" si="42"/>
        <v>760</v>
      </c>
      <c r="H953" s="353">
        <f t="shared" si="43"/>
        <v>380</v>
      </c>
      <c r="I953" s="353">
        <f t="shared" si="44"/>
        <v>100</v>
      </c>
    </row>
    <row r="954" spans="1:9" ht="14.25">
      <c r="A954" s="303" t="s">
        <v>1762</v>
      </c>
      <c r="B954" s="352" t="s">
        <v>1763</v>
      </c>
      <c r="C954" s="353">
        <f>SUM(C955:C956)</f>
        <v>0</v>
      </c>
      <c r="D954" s="353">
        <f>SUM(D955:D956)</f>
        <v>0</v>
      </c>
      <c r="E954" s="353">
        <f>SUM(E955:E956)</f>
        <v>1</v>
      </c>
      <c r="F954" s="353">
        <f>SUM(F955:F956)</f>
        <v>1</v>
      </c>
      <c r="G954" s="353" t="e">
        <f t="shared" si="42"/>
        <v>#DIV/0!</v>
      </c>
      <c r="H954" s="353" t="e">
        <f t="shared" si="43"/>
        <v>#DIV/0!</v>
      </c>
      <c r="I954" s="353">
        <f t="shared" si="44"/>
        <v>100</v>
      </c>
    </row>
    <row r="955" spans="1:9" ht="14.25">
      <c r="A955" s="303" t="s">
        <v>1764</v>
      </c>
      <c r="B955" s="303" t="s">
        <v>1765</v>
      </c>
      <c r="C955" s="354"/>
      <c r="D955" s="354"/>
      <c r="E955" s="354"/>
      <c r="F955" s="354"/>
      <c r="G955" s="353" t="e">
        <f t="shared" si="42"/>
        <v>#DIV/0!</v>
      </c>
      <c r="H955" s="353" t="e">
        <f t="shared" si="43"/>
        <v>#DIV/0!</v>
      </c>
      <c r="I955" s="353" t="e">
        <f t="shared" si="44"/>
        <v>#DIV/0!</v>
      </c>
    </row>
    <row r="956" spans="1:9" ht="14.25">
      <c r="A956" s="303">
        <v>2130999</v>
      </c>
      <c r="B956" s="303" t="s">
        <v>1766</v>
      </c>
      <c r="C956" s="354"/>
      <c r="D956" s="354"/>
      <c r="E956" s="354">
        <v>1</v>
      </c>
      <c r="F956" s="354">
        <v>1</v>
      </c>
      <c r="G956" s="353" t="e">
        <f t="shared" si="42"/>
        <v>#DIV/0!</v>
      </c>
      <c r="H956" s="353" t="e">
        <f t="shared" si="43"/>
        <v>#DIV/0!</v>
      </c>
      <c r="I956" s="353">
        <f t="shared" si="44"/>
        <v>100</v>
      </c>
    </row>
    <row r="957" spans="1:9" ht="14.25">
      <c r="A957" s="303" t="s">
        <v>1767</v>
      </c>
      <c r="B957" s="352" t="s">
        <v>1768</v>
      </c>
      <c r="C957" s="353">
        <f>SUM(C958:C959)</f>
        <v>51</v>
      </c>
      <c r="D957" s="353">
        <f>SUM(D958:D959)</f>
        <v>0</v>
      </c>
      <c r="E957" s="353">
        <f>SUM(E958:E959)</f>
        <v>0</v>
      </c>
      <c r="F957" s="353">
        <f>SUM(F958:F959)</f>
        <v>0</v>
      </c>
      <c r="G957" s="353" t="e">
        <f t="shared" si="42"/>
        <v>#DIV/0!</v>
      </c>
      <c r="H957" s="353">
        <f t="shared" si="43"/>
        <v>0</v>
      </c>
      <c r="I957" s="353" t="e">
        <f t="shared" si="44"/>
        <v>#DIV/0!</v>
      </c>
    </row>
    <row r="958" spans="1:9" ht="14.25">
      <c r="A958" s="303" t="s">
        <v>1769</v>
      </c>
      <c r="B958" s="303" t="s">
        <v>1770</v>
      </c>
      <c r="C958" s="354"/>
      <c r="D958" s="354"/>
      <c r="E958" s="354"/>
      <c r="F958" s="354"/>
      <c r="G958" s="353" t="e">
        <f t="shared" si="42"/>
        <v>#DIV/0!</v>
      </c>
      <c r="H958" s="353" t="e">
        <f t="shared" si="43"/>
        <v>#DIV/0!</v>
      </c>
      <c r="I958" s="353" t="e">
        <f t="shared" si="44"/>
        <v>#DIV/0!</v>
      </c>
    </row>
    <row r="959" spans="1:9" ht="14.25">
      <c r="A959" s="356" t="s">
        <v>1771</v>
      </c>
      <c r="B959" s="356" t="s">
        <v>1772</v>
      </c>
      <c r="C959" s="355">
        <v>51</v>
      </c>
      <c r="D959" s="355"/>
      <c r="E959" s="355"/>
      <c r="F959" s="355"/>
      <c r="G959" s="353" t="e">
        <f t="shared" si="42"/>
        <v>#DIV/0!</v>
      </c>
      <c r="H959" s="353">
        <f t="shared" si="43"/>
        <v>0</v>
      </c>
      <c r="I959" s="353" t="e">
        <f t="shared" si="44"/>
        <v>#DIV/0!</v>
      </c>
    </row>
    <row r="960" spans="1:9" ht="14.25">
      <c r="A960" s="303" t="s">
        <v>1773</v>
      </c>
      <c r="B960" s="352" t="s">
        <v>1774</v>
      </c>
      <c r="C960" s="353">
        <f>C961+C984+C994+C1004+C1009+C1016+C1021</f>
        <v>14363</v>
      </c>
      <c r="D960" s="353">
        <f>D961+D984+D994+D1004+D1009+D1016+D1021</f>
        <v>918</v>
      </c>
      <c r="E960" s="353">
        <f>E961+E984+E994+E1004+E1009+E1016+E1021</f>
        <v>7706</v>
      </c>
      <c r="F960" s="353">
        <f>F961+F984+F994+F1004+F1009+F1016+F1021</f>
        <v>7706</v>
      </c>
      <c r="G960" s="353">
        <f t="shared" si="42"/>
        <v>839.433551198257</v>
      </c>
      <c r="H960" s="353">
        <f t="shared" si="43"/>
        <v>53.65174406461046</v>
      </c>
      <c r="I960" s="353">
        <f t="shared" si="44"/>
        <v>100</v>
      </c>
    </row>
    <row r="961" spans="1:9" ht="14.25">
      <c r="A961" s="303" t="s">
        <v>1775</v>
      </c>
      <c r="B961" s="352" t="s">
        <v>1776</v>
      </c>
      <c r="C961" s="353">
        <f>SUM(C962:C983)</f>
        <v>2143</v>
      </c>
      <c r="D961" s="353">
        <f>SUM(D962:D983)</f>
        <v>834</v>
      </c>
      <c r="E961" s="353">
        <f>SUM(E962:E983)</f>
        <v>1181</v>
      </c>
      <c r="F961" s="353">
        <f>SUM(F962:F983)</f>
        <v>1181</v>
      </c>
      <c r="G961" s="353">
        <f t="shared" si="42"/>
        <v>141.60671462829737</v>
      </c>
      <c r="H961" s="353">
        <f t="shared" si="43"/>
        <v>55.109659356042926</v>
      </c>
      <c r="I961" s="353">
        <f t="shared" si="44"/>
        <v>100</v>
      </c>
    </row>
    <row r="962" spans="1:9" ht="14.25">
      <c r="A962" s="303" t="s">
        <v>1777</v>
      </c>
      <c r="B962" s="303" t="s">
        <v>108</v>
      </c>
      <c r="C962" s="354">
        <v>205</v>
      </c>
      <c r="D962" s="354">
        <v>133</v>
      </c>
      <c r="E962" s="354">
        <v>127</v>
      </c>
      <c r="F962" s="354">
        <v>127</v>
      </c>
      <c r="G962" s="353">
        <f t="shared" si="42"/>
        <v>95.48872180451127</v>
      </c>
      <c r="H962" s="353">
        <f t="shared" si="43"/>
        <v>61.951219512195124</v>
      </c>
      <c r="I962" s="353">
        <f t="shared" si="44"/>
        <v>100</v>
      </c>
    </row>
    <row r="963" spans="1:9" ht="14.25">
      <c r="A963" s="303" t="s">
        <v>1778</v>
      </c>
      <c r="B963" s="303" t="s">
        <v>110</v>
      </c>
      <c r="C963" s="354"/>
      <c r="D963" s="354"/>
      <c r="E963" s="354"/>
      <c r="F963" s="354"/>
      <c r="G963" s="353" t="e">
        <f t="shared" si="42"/>
        <v>#DIV/0!</v>
      </c>
      <c r="H963" s="353" t="e">
        <f t="shared" si="43"/>
        <v>#DIV/0!</v>
      </c>
      <c r="I963" s="353" t="e">
        <f t="shared" si="44"/>
        <v>#DIV/0!</v>
      </c>
    </row>
    <row r="964" spans="1:9" ht="14.25">
      <c r="A964" s="303" t="s">
        <v>1779</v>
      </c>
      <c r="B964" s="303" t="s">
        <v>112</v>
      </c>
      <c r="C964" s="354"/>
      <c r="D964" s="354"/>
      <c r="E964" s="354"/>
      <c r="F964" s="354"/>
      <c r="G964" s="353" t="e">
        <f t="shared" si="42"/>
        <v>#DIV/0!</v>
      </c>
      <c r="H964" s="353" t="e">
        <f t="shared" si="43"/>
        <v>#DIV/0!</v>
      </c>
      <c r="I964" s="353" t="e">
        <f t="shared" si="44"/>
        <v>#DIV/0!</v>
      </c>
    </row>
    <row r="965" spans="1:9" ht="14.25">
      <c r="A965" s="303" t="s">
        <v>1780</v>
      </c>
      <c r="B965" s="303" t="s">
        <v>1781</v>
      </c>
      <c r="C965" s="354">
        <v>677</v>
      </c>
      <c r="D965" s="354">
        <v>72</v>
      </c>
      <c r="E965" s="354">
        <v>68</v>
      </c>
      <c r="F965" s="354">
        <v>68</v>
      </c>
      <c r="G965" s="353">
        <f t="shared" si="42"/>
        <v>94.44444444444444</v>
      </c>
      <c r="H965" s="353">
        <f t="shared" si="43"/>
        <v>10.044313146233383</v>
      </c>
      <c r="I965" s="353">
        <f t="shared" si="44"/>
        <v>100</v>
      </c>
    </row>
    <row r="966" spans="1:9" ht="14.25">
      <c r="A966" s="303" t="s">
        <v>1782</v>
      </c>
      <c r="B966" s="303" t="s">
        <v>1783</v>
      </c>
      <c r="C966" s="354">
        <v>253</v>
      </c>
      <c r="D966" s="354">
        <v>395</v>
      </c>
      <c r="E966" s="354">
        <v>396</v>
      </c>
      <c r="F966" s="354">
        <v>396</v>
      </c>
      <c r="G966" s="353">
        <f aca="true" t="shared" si="45" ref="G966:G1029">F966/D966*100</f>
        <v>100.25316455696202</v>
      </c>
      <c r="H966" s="353">
        <f aca="true" t="shared" si="46" ref="H966:H1029">F966/C966*100</f>
        <v>156.52173913043478</v>
      </c>
      <c r="I966" s="353">
        <f aca="true" t="shared" si="47" ref="I966:I1029">F966/E966*100</f>
        <v>100</v>
      </c>
    </row>
    <row r="967" spans="1:9" ht="14.25">
      <c r="A967" s="303" t="s">
        <v>1784</v>
      </c>
      <c r="B967" s="303" t="s">
        <v>1785</v>
      </c>
      <c r="C967" s="354"/>
      <c r="D967" s="354"/>
      <c r="E967" s="354"/>
      <c r="F967" s="354"/>
      <c r="G967" s="353" t="e">
        <f t="shared" si="45"/>
        <v>#DIV/0!</v>
      </c>
      <c r="H967" s="353" t="e">
        <f t="shared" si="46"/>
        <v>#DIV/0!</v>
      </c>
      <c r="I967" s="353" t="e">
        <f t="shared" si="47"/>
        <v>#DIV/0!</v>
      </c>
    </row>
    <row r="968" spans="1:9" ht="14.25">
      <c r="A968" s="303" t="s">
        <v>1786</v>
      </c>
      <c r="B968" s="303" t="s">
        <v>1787</v>
      </c>
      <c r="C968" s="354">
        <v>71</v>
      </c>
      <c r="D968" s="354">
        <v>145</v>
      </c>
      <c r="E968" s="354">
        <v>145</v>
      </c>
      <c r="F968" s="354">
        <v>145</v>
      </c>
      <c r="G968" s="353">
        <f t="shared" si="45"/>
        <v>100</v>
      </c>
      <c r="H968" s="353">
        <f t="shared" si="46"/>
        <v>204.22535211267606</v>
      </c>
      <c r="I968" s="353">
        <f t="shared" si="47"/>
        <v>100</v>
      </c>
    </row>
    <row r="969" spans="1:9" ht="14.25">
      <c r="A969" s="303" t="s">
        <v>1788</v>
      </c>
      <c r="B969" s="303" t="s">
        <v>1789</v>
      </c>
      <c r="C969" s="354"/>
      <c r="D969" s="354"/>
      <c r="E969" s="354"/>
      <c r="F969" s="354"/>
      <c r="G969" s="353" t="e">
        <f t="shared" si="45"/>
        <v>#DIV/0!</v>
      </c>
      <c r="H969" s="353" t="e">
        <f t="shared" si="46"/>
        <v>#DIV/0!</v>
      </c>
      <c r="I969" s="353" t="e">
        <f t="shared" si="47"/>
        <v>#DIV/0!</v>
      </c>
    </row>
    <row r="970" spans="1:9" ht="14.25">
      <c r="A970" s="303" t="s">
        <v>1790</v>
      </c>
      <c r="B970" s="303" t="s">
        <v>1791</v>
      </c>
      <c r="C970" s="354">
        <v>141</v>
      </c>
      <c r="D970" s="354">
        <v>89</v>
      </c>
      <c r="E970" s="354">
        <v>106</v>
      </c>
      <c r="F970" s="354">
        <v>106</v>
      </c>
      <c r="G970" s="353">
        <f t="shared" si="45"/>
        <v>119.10112359550563</v>
      </c>
      <c r="H970" s="353">
        <f t="shared" si="46"/>
        <v>75.177304964539</v>
      </c>
      <c r="I970" s="353">
        <f t="shared" si="47"/>
        <v>100</v>
      </c>
    </row>
    <row r="971" spans="1:9" ht="14.25">
      <c r="A971" s="303" t="s">
        <v>1792</v>
      </c>
      <c r="B971" s="303" t="s">
        <v>1793</v>
      </c>
      <c r="C971" s="354"/>
      <c r="D971" s="354"/>
      <c r="E971" s="354"/>
      <c r="F971" s="354"/>
      <c r="G971" s="353" t="e">
        <f t="shared" si="45"/>
        <v>#DIV/0!</v>
      </c>
      <c r="H971" s="353" t="e">
        <f t="shared" si="46"/>
        <v>#DIV/0!</v>
      </c>
      <c r="I971" s="353" t="e">
        <f t="shared" si="47"/>
        <v>#DIV/0!</v>
      </c>
    </row>
    <row r="972" spans="1:9" ht="14.25">
      <c r="A972" s="303" t="s">
        <v>1794</v>
      </c>
      <c r="B972" s="303" t="s">
        <v>1795</v>
      </c>
      <c r="C972" s="354"/>
      <c r="D972" s="354"/>
      <c r="E972" s="354"/>
      <c r="F972" s="354"/>
      <c r="G972" s="353" t="e">
        <f t="shared" si="45"/>
        <v>#DIV/0!</v>
      </c>
      <c r="H972" s="353" t="e">
        <f t="shared" si="46"/>
        <v>#DIV/0!</v>
      </c>
      <c r="I972" s="353" t="e">
        <f t="shared" si="47"/>
        <v>#DIV/0!</v>
      </c>
    </row>
    <row r="973" spans="1:9" ht="14.25">
      <c r="A973" s="303" t="s">
        <v>1796</v>
      </c>
      <c r="B973" s="303" t="s">
        <v>1797</v>
      </c>
      <c r="C973" s="354"/>
      <c r="D973" s="354"/>
      <c r="E973" s="354"/>
      <c r="F973" s="354"/>
      <c r="G973" s="353" t="e">
        <f t="shared" si="45"/>
        <v>#DIV/0!</v>
      </c>
      <c r="H973" s="353" t="e">
        <f t="shared" si="46"/>
        <v>#DIV/0!</v>
      </c>
      <c r="I973" s="353" t="e">
        <f t="shared" si="47"/>
        <v>#DIV/0!</v>
      </c>
    </row>
    <row r="974" spans="1:9" ht="14.25">
      <c r="A974" s="303" t="s">
        <v>1798</v>
      </c>
      <c r="B974" s="303" t="s">
        <v>1799</v>
      </c>
      <c r="C974" s="354"/>
      <c r="D974" s="354"/>
      <c r="E974" s="354"/>
      <c r="F974" s="354"/>
      <c r="G974" s="353" t="e">
        <f t="shared" si="45"/>
        <v>#DIV/0!</v>
      </c>
      <c r="H974" s="353" t="e">
        <f t="shared" si="46"/>
        <v>#DIV/0!</v>
      </c>
      <c r="I974" s="353" t="e">
        <f t="shared" si="47"/>
        <v>#DIV/0!</v>
      </c>
    </row>
    <row r="975" spans="1:9" ht="14.25">
      <c r="A975" s="303" t="s">
        <v>1800</v>
      </c>
      <c r="B975" s="303" t="s">
        <v>1801</v>
      </c>
      <c r="C975" s="354"/>
      <c r="D975" s="354"/>
      <c r="E975" s="354"/>
      <c r="F975" s="354"/>
      <c r="G975" s="353" t="e">
        <f t="shared" si="45"/>
        <v>#DIV/0!</v>
      </c>
      <c r="H975" s="353" t="e">
        <f t="shared" si="46"/>
        <v>#DIV/0!</v>
      </c>
      <c r="I975" s="353" t="e">
        <f t="shared" si="47"/>
        <v>#DIV/0!</v>
      </c>
    </row>
    <row r="976" spans="1:9" ht="14.25">
      <c r="A976" s="303" t="s">
        <v>1802</v>
      </c>
      <c r="B976" s="303" t="s">
        <v>1803</v>
      </c>
      <c r="C976" s="354"/>
      <c r="D976" s="354"/>
      <c r="E976" s="354"/>
      <c r="F976" s="354"/>
      <c r="G976" s="353" t="e">
        <f t="shared" si="45"/>
        <v>#DIV/0!</v>
      </c>
      <c r="H976" s="353" t="e">
        <f t="shared" si="46"/>
        <v>#DIV/0!</v>
      </c>
      <c r="I976" s="353" t="e">
        <f t="shared" si="47"/>
        <v>#DIV/0!</v>
      </c>
    </row>
    <row r="977" spans="1:9" ht="14.25">
      <c r="A977" s="303" t="s">
        <v>1804</v>
      </c>
      <c r="B977" s="303" t="s">
        <v>1805</v>
      </c>
      <c r="C977" s="354"/>
      <c r="D977" s="354"/>
      <c r="E977" s="354"/>
      <c r="F977" s="354"/>
      <c r="G977" s="353" t="e">
        <f t="shared" si="45"/>
        <v>#DIV/0!</v>
      </c>
      <c r="H977" s="353" t="e">
        <f t="shared" si="46"/>
        <v>#DIV/0!</v>
      </c>
      <c r="I977" s="353" t="e">
        <f t="shared" si="47"/>
        <v>#DIV/0!</v>
      </c>
    </row>
    <row r="978" spans="1:9" ht="14.25">
      <c r="A978" s="303" t="s">
        <v>1806</v>
      </c>
      <c r="B978" s="303" t="s">
        <v>1807</v>
      </c>
      <c r="C978" s="354">
        <v>121</v>
      </c>
      <c r="D978" s="354"/>
      <c r="E978" s="354">
        <v>69</v>
      </c>
      <c r="F978" s="354">
        <v>69</v>
      </c>
      <c r="G978" s="353" t="e">
        <f t="shared" si="45"/>
        <v>#DIV/0!</v>
      </c>
      <c r="H978" s="353">
        <f t="shared" si="46"/>
        <v>57.02479338842975</v>
      </c>
      <c r="I978" s="353">
        <f t="shared" si="47"/>
        <v>100</v>
      </c>
    </row>
    <row r="979" spans="1:9" ht="14.25">
      <c r="A979" s="303" t="s">
        <v>1808</v>
      </c>
      <c r="B979" s="303" t="s">
        <v>1809</v>
      </c>
      <c r="C979" s="354"/>
      <c r="D979" s="354"/>
      <c r="E979" s="354"/>
      <c r="F979" s="354"/>
      <c r="G979" s="353" t="e">
        <f t="shared" si="45"/>
        <v>#DIV/0!</v>
      </c>
      <c r="H979" s="353" t="e">
        <f t="shared" si="46"/>
        <v>#DIV/0!</v>
      </c>
      <c r="I979" s="353" t="e">
        <f t="shared" si="47"/>
        <v>#DIV/0!</v>
      </c>
    </row>
    <row r="980" spans="1:9" ht="14.25">
      <c r="A980" s="303" t="s">
        <v>1810</v>
      </c>
      <c r="B980" s="303" t="s">
        <v>1811</v>
      </c>
      <c r="C980" s="354"/>
      <c r="D980" s="354"/>
      <c r="E980" s="354"/>
      <c r="F980" s="354"/>
      <c r="G980" s="353" t="e">
        <f t="shared" si="45"/>
        <v>#DIV/0!</v>
      </c>
      <c r="H980" s="353" t="e">
        <f t="shared" si="46"/>
        <v>#DIV/0!</v>
      </c>
      <c r="I980" s="353" t="e">
        <f t="shared" si="47"/>
        <v>#DIV/0!</v>
      </c>
    </row>
    <row r="981" spans="1:9" ht="14.25">
      <c r="A981" s="303" t="s">
        <v>1812</v>
      </c>
      <c r="B981" s="303" t="s">
        <v>1813</v>
      </c>
      <c r="C981" s="354"/>
      <c r="D981" s="354"/>
      <c r="E981" s="354"/>
      <c r="F981" s="354"/>
      <c r="G981" s="353" t="e">
        <f t="shared" si="45"/>
        <v>#DIV/0!</v>
      </c>
      <c r="H981" s="353" t="e">
        <f t="shared" si="46"/>
        <v>#DIV/0!</v>
      </c>
      <c r="I981" s="353" t="e">
        <f t="shared" si="47"/>
        <v>#DIV/0!</v>
      </c>
    </row>
    <row r="982" spans="1:9" ht="14.25">
      <c r="A982" s="303" t="s">
        <v>1814</v>
      </c>
      <c r="B982" s="303" t="s">
        <v>1815</v>
      </c>
      <c r="C982" s="354"/>
      <c r="D982" s="354"/>
      <c r="E982" s="354"/>
      <c r="F982" s="354"/>
      <c r="G982" s="353" t="e">
        <f t="shared" si="45"/>
        <v>#DIV/0!</v>
      </c>
      <c r="H982" s="353" t="e">
        <f t="shared" si="46"/>
        <v>#DIV/0!</v>
      </c>
      <c r="I982" s="353" t="e">
        <f t="shared" si="47"/>
        <v>#DIV/0!</v>
      </c>
    </row>
    <row r="983" spans="1:9" ht="14.25">
      <c r="A983" s="303" t="s">
        <v>1816</v>
      </c>
      <c r="B983" s="303" t="s">
        <v>1817</v>
      </c>
      <c r="C983" s="354">
        <v>675</v>
      </c>
      <c r="D983" s="354"/>
      <c r="E983" s="354">
        <v>270</v>
      </c>
      <c r="F983" s="354">
        <v>270</v>
      </c>
      <c r="G983" s="353" t="e">
        <f t="shared" si="45"/>
        <v>#DIV/0!</v>
      </c>
      <c r="H983" s="353">
        <f t="shared" si="46"/>
        <v>40</v>
      </c>
      <c r="I983" s="353">
        <f t="shared" si="47"/>
        <v>100</v>
      </c>
    </row>
    <row r="984" spans="1:9" ht="14.25">
      <c r="A984" s="303" t="s">
        <v>1818</v>
      </c>
      <c r="B984" s="352" t="s">
        <v>1819</v>
      </c>
      <c r="C984" s="353">
        <f>SUM(C985:C993)</f>
        <v>0</v>
      </c>
      <c r="D984" s="353">
        <f>SUM(D985:D993)</f>
        <v>84</v>
      </c>
      <c r="E984" s="353">
        <f>SUM(E985:E993)</f>
        <v>84</v>
      </c>
      <c r="F984" s="353">
        <f>SUM(F985:F993)</f>
        <v>84</v>
      </c>
      <c r="G984" s="353">
        <f t="shared" si="45"/>
        <v>100</v>
      </c>
      <c r="H984" s="353" t="e">
        <f t="shared" si="46"/>
        <v>#DIV/0!</v>
      </c>
      <c r="I984" s="353">
        <f t="shared" si="47"/>
        <v>100</v>
      </c>
    </row>
    <row r="985" spans="1:9" ht="14.25">
      <c r="A985" s="303" t="s">
        <v>1820</v>
      </c>
      <c r="B985" s="303" t="s">
        <v>108</v>
      </c>
      <c r="C985" s="354"/>
      <c r="D985" s="354"/>
      <c r="E985" s="354"/>
      <c r="F985" s="354"/>
      <c r="G985" s="353" t="e">
        <f t="shared" si="45"/>
        <v>#DIV/0!</v>
      </c>
      <c r="H985" s="353" t="e">
        <f t="shared" si="46"/>
        <v>#DIV/0!</v>
      </c>
      <c r="I985" s="353" t="e">
        <f t="shared" si="47"/>
        <v>#DIV/0!</v>
      </c>
    </row>
    <row r="986" spans="1:9" ht="14.25">
      <c r="A986" s="303" t="s">
        <v>1821</v>
      </c>
      <c r="B986" s="303" t="s">
        <v>110</v>
      </c>
      <c r="C986" s="354"/>
      <c r="D986" s="354"/>
      <c r="E986" s="354"/>
      <c r="F986" s="354"/>
      <c r="G986" s="353" t="e">
        <f t="shared" si="45"/>
        <v>#DIV/0!</v>
      </c>
      <c r="H986" s="353" t="e">
        <f t="shared" si="46"/>
        <v>#DIV/0!</v>
      </c>
      <c r="I986" s="353" t="e">
        <f t="shared" si="47"/>
        <v>#DIV/0!</v>
      </c>
    </row>
    <row r="987" spans="1:9" ht="14.25">
      <c r="A987" s="303" t="s">
        <v>1822</v>
      </c>
      <c r="B987" s="303" t="s">
        <v>112</v>
      </c>
      <c r="C987" s="354"/>
      <c r="D987" s="354"/>
      <c r="E987" s="354"/>
      <c r="F987" s="354"/>
      <c r="G987" s="353" t="e">
        <f t="shared" si="45"/>
        <v>#DIV/0!</v>
      </c>
      <c r="H987" s="353" t="e">
        <f t="shared" si="46"/>
        <v>#DIV/0!</v>
      </c>
      <c r="I987" s="353" t="e">
        <f t="shared" si="47"/>
        <v>#DIV/0!</v>
      </c>
    </row>
    <row r="988" spans="1:9" ht="14.25">
      <c r="A988" s="303" t="s">
        <v>1823</v>
      </c>
      <c r="B988" s="303" t="s">
        <v>1824</v>
      </c>
      <c r="C988" s="354"/>
      <c r="D988" s="354"/>
      <c r="E988" s="354"/>
      <c r="F988" s="354"/>
      <c r="G988" s="353" t="e">
        <f t="shared" si="45"/>
        <v>#DIV/0!</v>
      </c>
      <c r="H988" s="353" t="e">
        <f t="shared" si="46"/>
        <v>#DIV/0!</v>
      </c>
      <c r="I988" s="353" t="e">
        <f t="shared" si="47"/>
        <v>#DIV/0!</v>
      </c>
    </row>
    <row r="989" spans="1:9" ht="14.25">
      <c r="A989" s="303" t="s">
        <v>1825</v>
      </c>
      <c r="B989" s="303" t="s">
        <v>1826</v>
      </c>
      <c r="C989" s="354"/>
      <c r="D989" s="354">
        <v>84</v>
      </c>
      <c r="E989" s="354">
        <v>84</v>
      </c>
      <c r="F989" s="354">
        <v>84</v>
      </c>
      <c r="G989" s="353">
        <f t="shared" si="45"/>
        <v>100</v>
      </c>
      <c r="H989" s="353" t="e">
        <f t="shared" si="46"/>
        <v>#DIV/0!</v>
      </c>
      <c r="I989" s="353">
        <f t="shared" si="47"/>
        <v>100</v>
      </c>
    </row>
    <row r="990" spans="1:9" ht="14.25">
      <c r="A990" s="303" t="s">
        <v>1827</v>
      </c>
      <c r="B990" s="303" t="s">
        <v>1828</v>
      </c>
      <c r="C990" s="354"/>
      <c r="D990" s="354"/>
      <c r="E990" s="354"/>
      <c r="F990" s="354"/>
      <c r="G990" s="353" t="e">
        <f t="shared" si="45"/>
        <v>#DIV/0!</v>
      </c>
      <c r="H990" s="353" t="e">
        <f t="shared" si="46"/>
        <v>#DIV/0!</v>
      </c>
      <c r="I990" s="353" t="e">
        <f t="shared" si="47"/>
        <v>#DIV/0!</v>
      </c>
    </row>
    <row r="991" spans="1:9" ht="14.25">
      <c r="A991" s="303" t="s">
        <v>1829</v>
      </c>
      <c r="B991" s="303" t="s">
        <v>1830</v>
      </c>
      <c r="C991" s="354"/>
      <c r="D991" s="354"/>
      <c r="E991" s="354"/>
      <c r="F991" s="354"/>
      <c r="G991" s="353" t="e">
        <f t="shared" si="45"/>
        <v>#DIV/0!</v>
      </c>
      <c r="H991" s="353" t="e">
        <f t="shared" si="46"/>
        <v>#DIV/0!</v>
      </c>
      <c r="I991" s="353" t="e">
        <f t="shared" si="47"/>
        <v>#DIV/0!</v>
      </c>
    </row>
    <row r="992" spans="1:9" ht="14.25">
      <c r="A992" s="303" t="s">
        <v>1831</v>
      </c>
      <c r="B992" s="303" t="s">
        <v>1832</v>
      </c>
      <c r="C992" s="354"/>
      <c r="D992" s="354"/>
      <c r="E992" s="354"/>
      <c r="F992" s="354"/>
      <c r="G992" s="353" t="e">
        <f t="shared" si="45"/>
        <v>#DIV/0!</v>
      </c>
      <c r="H992" s="353" t="e">
        <f t="shared" si="46"/>
        <v>#DIV/0!</v>
      </c>
      <c r="I992" s="353" t="e">
        <f t="shared" si="47"/>
        <v>#DIV/0!</v>
      </c>
    </row>
    <row r="993" spans="1:9" ht="14.25">
      <c r="A993" s="303" t="s">
        <v>1833</v>
      </c>
      <c r="B993" s="303" t="s">
        <v>1834</v>
      </c>
      <c r="C993" s="354"/>
      <c r="D993" s="354"/>
      <c r="E993" s="354"/>
      <c r="F993" s="354"/>
      <c r="G993" s="353" t="e">
        <f t="shared" si="45"/>
        <v>#DIV/0!</v>
      </c>
      <c r="H993" s="353" t="e">
        <f t="shared" si="46"/>
        <v>#DIV/0!</v>
      </c>
      <c r="I993" s="353" t="e">
        <f t="shared" si="47"/>
        <v>#DIV/0!</v>
      </c>
    </row>
    <row r="994" spans="1:9" ht="14.25">
      <c r="A994" s="303" t="s">
        <v>1835</v>
      </c>
      <c r="B994" s="352" t="s">
        <v>1836</v>
      </c>
      <c r="C994" s="353">
        <f>SUM(C995:C1003)</f>
        <v>0</v>
      </c>
      <c r="D994" s="353">
        <f>SUM(D995:D1003)</f>
        <v>0</v>
      </c>
      <c r="E994" s="353">
        <f>SUM(E995:E1003)</f>
        <v>0</v>
      </c>
      <c r="F994" s="353">
        <f>SUM(F995:F1003)</f>
        <v>0</v>
      </c>
      <c r="G994" s="353" t="e">
        <f t="shared" si="45"/>
        <v>#DIV/0!</v>
      </c>
      <c r="H994" s="353" t="e">
        <f t="shared" si="46"/>
        <v>#DIV/0!</v>
      </c>
      <c r="I994" s="353" t="e">
        <f t="shared" si="47"/>
        <v>#DIV/0!</v>
      </c>
    </row>
    <row r="995" spans="1:9" ht="14.25">
      <c r="A995" s="303" t="s">
        <v>1837</v>
      </c>
      <c r="B995" s="303" t="s">
        <v>108</v>
      </c>
      <c r="C995" s="354"/>
      <c r="D995" s="354"/>
      <c r="E995" s="354"/>
      <c r="F995" s="354"/>
      <c r="G995" s="353" t="e">
        <f t="shared" si="45"/>
        <v>#DIV/0!</v>
      </c>
      <c r="H995" s="353" t="e">
        <f t="shared" si="46"/>
        <v>#DIV/0!</v>
      </c>
      <c r="I995" s="353" t="e">
        <f t="shared" si="47"/>
        <v>#DIV/0!</v>
      </c>
    </row>
    <row r="996" spans="1:9" ht="14.25">
      <c r="A996" s="303" t="s">
        <v>1838</v>
      </c>
      <c r="B996" s="303" t="s">
        <v>110</v>
      </c>
      <c r="C996" s="354"/>
      <c r="D996" s="354"/>
      <c r="E996" s="354"/>
      <c r="F996" s="354"/>
      <c r="G996" s="353" t="e">
        <f t="shared" si="45"/>
        <v>#DIV/0!</v>
      </c>
      <c r="H996" s="353" t="e">
        <f t="shared" si="46"/>
        <v>#DIV/0!</v>
      </c>
      <c r="I996" s="353" t="e">
        <f t="shared" si="47"/>
        <v>#DIV/0!</v>
      </c>
    </row>
    <row r="997" spans="1:9" ht="14.25">
      <c r="A997" s="303" t="s">
        <v>1839</v>
      </c>
      <c r="B997" s="303" t="s">
        <v>112</v>
      </c>
      <c r="C997" s="354"/>
      <c r="D997" s="354"/>
      <c r="E997" s="354"/>
      <c r="F997" s="354"/>
      <c r="G997" s="353" t="e">
        <f t="shared" si="45"/>
        <v>#DIV/0!</v>
      </c>
      <c r="H997" s="353" t="e">
        <f t="shared" si="46"/>
        <v>#DIV/0!</v>
      </c>
      <c r="I997" s="353" t="e">
        <f t="shared" si="47"/>
        <v>#DIV/0!</v>
      </c>
    </row>
    <row r="998" spans="1:9" ht="14.25">
      <c r="A998" s="303" t="s">
        <v>1840</v>
      </c>
      <c r="B998" s="303" t="s">
        <v>1841</v>
      </c>
      <c r="C998" s="354"/>
      <c r="D998" s="354"/>
      <c r="E998" s="354"/>
      <c r="F998" s="354"/>
      <c r="G998" s="353" t="e">
        <f t="shared" si="45"/>
        <v>#DIV/0!</v>
      </c>
      <c r="H998" s="353" t="e">
        <f t="shared" si="46"/>
        <v>#DIV/0!</v>
      </c>
      <c r="I998" s="353" t="e">
        <f t="shared" si="47"/>
        <v>#DIV/0!</v>
      </c>
    </row>
    <row r="999" spans="1:9" ht="14.25">
      <c r="A999" s="303" t="s">
        <v>1842</v>
      </c>
      <c r="B999" s="303" t="s">
        <v>1843</v>
      </c>
      <c r="C999" s="354"/>
      <c r="D999" s="354"/>
      <c r="E999" s="354"/>
      <c r="F999" s="354"/>
      <c r="G999" s="353" t="e">
        <f t="shared" si="45"/>
        <v>#DIV/0!</v>
      </c>
      <c r="H999" s="353" t="e">
        <f t="shared" si="46"/>
        <v>#DIV/0!</v>
      </c>
      <c r="I999" s="353" t="e">
        <f t="shared" si="47"/>
        <v>#DIV/0!</v>
      </c>
    </row>
    <row r="1000" spans="1:9" ht="14.25">
      <c r="A1000" s="303" t="s">
        <v>1844</v>
      </c>
      <c r="B1000" s="303" t="s">
        <v>1845</v>
      </c>
      <c r="C1000" s="354"/>
      <c r="D1000" s="354"/>
      <c r="E1000" s="354"/>
      <c r="F1000" s="354"/>
      <c r="G1000" s="353" t="e">
        <f t="shared" si="45"/>
        <v>#DIV/0!</v>
      </c>
      <c r="H1000" s="353" t="e">
        <f t="shared" si="46"/>
        <v>#DIV/0!</v>
      </c>
      <c r="I1000" s="353" t="e">
        <f t="shared" si="47"/>
        <v>#DIV/0!</v>
      </c>
    </row>
    <row r="1001" spans="1:9" ht="14.25">
      <c r="A1001" s="303" t="s">
        <v>1846</v>
      </c>
      <c r="B1001" s="303" t="s">
        <v>1847</v>
      </c>
      <c r="C1001" s="354"/>
      <c r="D1001" s="354"/>
      <c r="E1001" s="354"/>
      <c r="F1001" s="354"/>
      <c r="G1001" s="353" t="e">
        <f t="shared" si="45"/>
        <v>#DIV/0!</v>
      </c>
      <c r="H1001" s="353" t="e">
        <f t="shared" si="46"/>
        <v>#DIV/0!</v>
      </c>
      <c r="I1001" s="353" t="e">
        <f t="shared" si="47"/>
        <v>#DIV/0!</v>
      </c>
    </row>
    <row r="1002" spans="1:9" ht="14.25">
      <c r="A1002" s="303" t="s">
        <v>1848</v>
      </c>
      <c r="B1002" s="303" t="s">
        <v>1849</v>
      </c>
      <c r="C1002" s="354"/>
      <c r="D1002" s="354"/>
      <c r="E1002" s="354"/>
      <c r="F1002" s="354"/>
      <c r="G1002" s="353" t="e">
        <f t="shared" si="45"/>
        <v>#DIV/0!</v>
      </c>
      <c r="H1002" s="353" t="e">
        <f t="shared" si="46"/>
        <v>#DIV/0!</v>
      </c>
      <c r="I1002" s="353" t="e">
        <f t="shared" si="47"/>
        <v>#DIV/0!</v>
      </c>
    </row>
    <row r="1003" spans="1:9" ht="14.25">
      <c r="A1003" s="303" t="s">
        <v>1850</v>
      </c>
      <c r="B1003" s="303" t="s">
        <v>1851</v>
      </c>
      <c r="C1003" s="354"/>
      <c r="D1003" s="354"/>
      <c r="E1003" s="354"/>
      <c r="F1003" s="354"/>
      <c r="G1003" s="353" t="e">
        <f t="shared" si="45"/>
        <v>#DIV/0!</v>
      </c>
      <c r="H1003" s="353" t="e">
        <f t="shared" si="46"/>
        <v>#DIV/0!</v>
      </c>
      <c r="I1003" s="353" t="e">
        <f t="shared" si="47"/>
        <v>#DIV/0!</v>
      </c>
    </row>
    <row r="1004" spans="1:9" ht="14.25">
      <c r="A1004" s="303" t="s">
        <v>1852</v>
      </c>
      <c r="B1004" s="352" t="s">
        <v>1853</v>
      </c>
      <c r="C1004" s="353">
        <f>SUM(C1005:C1008)</f>
        <v>287</v>
      </c>
      <c r="D1004" s="353">
        <f>SUM(D1005:D1008)</f>
        <v>0</v>
      </c>
      <c r="E1004" s="353">
        <f>SUM(E1005:E1008)</f>
        <v>357</v>
      </c>
      <c r="F1004" s="353">
        <f>SUM(F1005:F1008)</f>
        <v>357</v>
      </c>
      <c r="G1004" s="353" t="e">
        <f t="shared" si="45"/>
        <v>#DIV/0!</v>
      </c>
      <c r="H1004" s="353">
        <f t="shared" si="46"/>
        <v>124.39024390243902</v>
      </c>
      <c r="I1004" s="353">
        <f t="shared" si="47"/>
        <v>100</v>
      </c>
    </row>
    <row r="1005" spans="1:9" ht="14.25">
      <c r="A1005" s="303" t="s">
        <v>1854</v>
      </c>
      <c r="B1005" s="303" t="s">
        <v>1855</v>
      </c>
      <c r="C1005" s="354">
        <v>200</v>
      </c>
      <c r="D1005" s="354"/>
      <c r="E1005" s="354">
        <v>204</v>
      </c>
      <c r="F1005" s="354">
        <v>204</v>
      </c>
      <c r="G1005" s="353" t="e">
        <f t="shared" si="45"/>
        <v>#DIV/0!</v>
      </c>
      <c r="H1005" s="353">
        <f t="shared" si="46"/>
        <v>102</v>
      </c>
      <c r="I1005" s="353">
        <f t="shared" si="47"/>
        <v>100</v>
      </c>
    </row>
    <row r="1006" spans="1:9" ht="14.25">
      <c r="A1006" s="303" t="s">
        <v>1856</v>
      </c>
      <c r="B1006" s="303" t="s">
        <v>1857</v>
      </c>
      <c r="C1006" s="354">
        <v>87</v>
      </c>
      <c r="D1006" s="354"/>
      <c r="E1006" s="354">
        <v>42</v>
      </c>
      <c r="F1006" s="354">
        <v>42</v>
      </c>
      <c r="G1006" s="353" t="e">
        <f t="shared" si="45"/>
        <v>#DIV/0!</v>
      </c>
      <c r="H1006" s="353">
        <f t="shared" si="46"/>
        <v>48.275862068965516</v>
      </c>
      <c r="I1006" s="353">
        <f t="shared" si="47"/>
        <v>100</v>
      </c>
    </row>
    <row r="1007" spans="1:9" ht="14.25">
      <c r="A1007" s="303" t="s">
        <v>1858</v>
      </c>
      <c r="B1007" s="303" t="s">
        <v>1859</v>
      </c>
      <c r="C1007" s="354"/>
      <c r="D1007" s="354"/>
      <c r="E1007" s="354">
        <v>58</v>
      </c>
      <c r="F1007" s="354">
        <v>58</v>
      </c>
      <c r="G1007" s="353" t="e">
        <f t="shared" si="45"/>
        <v>#DIV/0!</v>
      </c>
      <c r="H1007" s="353" t="e">
        <f t="shared" si="46"/>
        <v>#DIV/0!</v>
      </c>
      <c r="I1007" s="353">
        <f t="shared" si="47"/>
        <v>100</v>
      </c>
    </row>
    <row r="1008" spans="1:9" ht="14.25">
      <c r="A1008" s="303" t="s">
        <v>1860</v>
      </c>
      <c r="B1008" s="303" t="s">
        <v>1861</v>
      </c>
      <c r="C1008" s="354"/>
      <c r="D1008" s="354"/>
      <c r="E1008" s="354">
        <v>53</v>
      </c>
      <c r="F1008" s="354">
        <v>53</v>
      </c>
      <c r="G1008" s="353" t="e">
        <f t="shared" si="45"/>
        <v>#DIV/0!</v>
      </c>
      <c r="H1008" s="353" t="e">
        <f t="shared" si="46"/>
        <v>#DIV/0!</v>
      </c>
      <c r="I1008" s="353">
        <f t="shared" si="47"/>
        <v>100</v>
      </c>
    </row>
    <row r="1009" spans="1:9" ht="14.25">
      <c r="A1009" s="303" t="s">
        <v>1862</v>
      </c>
      <c r="B1009" s="352" t="s">
        <v>1863</v>
      </c>
      <c r="C1009" s="353">
        <f>SUM(C1010:C1015)</f>
        <v>0</v>
      </c>
      <c r="D1009" s="353">
        <f>SUM(D1010:D1015)</f>
        <v>0</v>
      </c>
      <c r="E1009" s="353">
        <f>SUM(E1010:E1015)</f>
        <v>0</v>
      </c>
      <c r="F1009" s="353">
        <f>SUM(F1010:F1015)</f>
        <v>0</v>
      </c>
      <c r="G1009" s="353" t="e">
        <f t="shared" si="45"/>
        <v>#DIV/0!</v>
      </c>
      <c r="H1009" s="353" t="e">
        <f t="shared" si="46"/>
        <v>#DIV/0!</v>
      </c>
      <c r="I1009" s="353" t="e">
        <f t="shared" si="47"/>
        <v>#DIV/0!</v>
      </c>
    </row>
    <row r="1010" spans="1:9" ht="14.25">
      <c r="A1010" s="303" t="s">
        <v>1864</v>
      </c>
      <c r="B1010" s="303" t="s">
        <v>108</v>
      </c>
      <c r="C1010" s="354"/>
      <c r="D1010" s="354"/>
      <c r="E1010" s="354"/>
      <c r="F1010" s="354"/>
      <c r="G1010" s="353" t="e">
        <f t="shared" si="45"/>
        <v>#DIV/0!</v>
      </c>
      <c r="H1010" s="353" t="e">
        <f t="shared" si="46"/>
        <v>#DIV/0!</v>
      </c>
      <c r="I1010" s="353" t="e">
        <f t="shared" si="47"/>
        <v>#DIV/0!</v>
      </c>
    </row>
    <row r="1011" spans="1:9" ht="14.25">
      <c r="A1011" s="303" t="s">
        <v>1865</v>
      </c>
      <c r="B1011" s="303" t="s">
        <v>110</v>
      </c>
      <c r="C1011" s="354"/>
      <c r="D1011" s="354"/>
      <c r="E1011" s="354"/>
      <c r="F1011" s="354"/>
      <c r="G1011" s="353" t="e">
        <f t="shared" si="45"/>
        <v>#DIV/0!</v>
      </c>
      <c r="H1011" s="353" t="e">
        <f t="shared" si="46"/>
        <v>#DIV/0!</v>
      </c>
      <c r="I1011" s="353" t="e">
        <f t="shared" si="47"/>
        <v>#DIV/0!</v>
      </c>
    </row>
    <row r="1012" spans="1:9" ht="14.25">
      <c r="A1012" s="303" t="s">
        <v>1866</v>
      </c>
      <c r="B1012" s="303" t="s">
        <v>112</v>
      </c>
      <c r="C1012" s="354"/>
      <c r="D1012" s="354"/>
      <c r="E1012" s="354"/>
      <c r="F1012" s="354"/>
      <c r="G1012" s="353" t="e">
        <f t="shared" si="45"/>
        <v>#DIV/0!</v>
      </c>
      <c r="H1012" s="353" t="e">
        <f t="shared" si="46"/>
        <v>#DIV/0!</v>
      </c>
      <c r="I1012" s="353" t="e">
        <f t="shared" si="47"/>
        <v>#DIV/0!</v>
      </c>
    </row>
    <row r="1013" spans="1:9" ht="14.25">
      <c r="A1013" s="303" t="s">
        <v>1867</v>
      </c>
      <c r="B1013" s="303" t="s">
        <v>1832</v>
      </c>
      <c r="C1013" s="354"/>
      <c r="D1013" s="354"/>
      <c r="E1013" s="354"/>
      <c r="F1013" s="354"/>
      <c r="G1013" s="353" t="e">
        <f t="shared" si="45"/>
        <v>#DIV/0!</v>
      </c>
      <c r="H1013" s="353" t="e">
        <f t="shared" si="46"/>
        <v>#DIV/0!</v>
      </c>
      <c r="I1013" s="353" t="e">
        <f t="shared" si="47"/>
        <v>#DIV/0!</v>
      </c>
    </row>
    <row r="1014" spans="1:9" ht="14.25">
      <c r="A1014" s="303" t="s">
        <v>1868</v>
      </c>
      <c r="B1014" s="303" t="s">
        <v>1869</v>
      </c>
      <c r="C1014" s="354"/>
      <c r="D1014" s="354"/>
      <c r="E1014" s="354"/>
      <c r="F1014" s="354"/>
      <c r="G1014" s="353" t="e">
        <f t="shared" si="45"/>
        <v>#DIV/0!</v>
      </c>
      <c r="H1014" s="353" t="e">
        <f t="shared" si="46"/>
        <v>#DIV/0!</v>
      </c>
      <c r="I1014" s="353" t="e">
        <f t="shared" si="47"/>
        <v>#DIV/0!</v>
      </c>
    </row>
    <row r="1015" spans="1:9" ht="14.25">
      <c r="A1015" s="303" t="s">
        <v>1870</v>
      </c>
      <c r="B1015" s="303" t="s">
        <v>1871</v>
      </c>
      <c r="C1015" s="354"/>
      <c r="D1015" s="354"/>
      <c r="E1015" s="354"/>
      <c r="F1015" s="354"/>
      <c r="G1015" s="353" t="e">
        <f t="shared" si="45"/>
        <v>#DIV/0!</v>
      </c>
      <c r="H1015" s="353" t="e">
        <f t="shared" si="46"/>
        <v>#DIV/0!</v>
      </c>
      <c r="I1015" s="353" t="e">
        <f t="shared" si="47"/>
        <v>#DIV/0!</v>
      </c>
    </row>
    <row r="1016" spans="1:9" ht="14.25">
      <c r="A1016" s="303" t="s">
        <v>1872</v>
      </c>
      <c r="B1016" s="352" t="s">
        <v>1873</v>
      </c>
      <c r="C1016" s="353">
        <f>SUM(C1017:C1020)</f>
        <v>11933</v>
      </c>
      <c r="D1016" s="353">
        <f>SUM(D1017:D1020)</f>
        <v>0</v>
      </c>
      <c r="E1016" s="353">
        <f>SUM(E1017:E1020)</f>
        <v>6057</v>
      </c>
      <c r="F1016" s="353">
        <f>SUM(F1017:F1020)</f>
        <v>6057</v>
      </c>
      <c r="G1016" s="353" t="e">
        <f t="shared" si="45"/>
        <v>#DIV/0!</v>
      </c>
      <c r="H1016" s="353">
        <f t="shared" si="46"/>
        <v>50.75840107265566</v>
      </c>
      <c r="I1016" s="353">
        <f t="shared" si="47"/>
        <v>100</v>
      </c>
    </row>
    <row r="1017" spans="1:9" ht="14.25">
      <c r="A1017" s="303" t="s">
        <v>1874</v>
      </c>
      <c r="B1017" s="303" t="s">
        <v>1875</v>
      </c>
      <c r="C1017" s="354">
        <v>11933</v>
      </c>
      <c r="D1017" s="354"/>
      <c r="E1017" s="354">
        <v>6057</v>
      </c>
      <c r="F1017" s="354">
        <v>6057</v>
      </c>
      <c r="G1017" s="353" t="e">
        <f t="shared" si="45"/>
        <v>#DIV/0!</v>
      </c>
      <c r="H1017" s="353">
        <f t="shared" si="46"/>
        <v>50.75840107265566</v>
      </c>
      <c r="I1017" s="353">
        <f t="shared" si="47"/>
        <v>100</v>
      </c>
    </row>
    <row r="1018" spans="1:9" ht="14.25">
      <c r="A1018" s="303" t="s">
        <v>1876</v>
      </c>
      <c r="B1018" s="303" t="s">
        <v>1877</v>
      </c>
      <c r="C1018" s="354"/>
      <c r="D1018" s="354"/>
      <c r="E1018" s="354"/>
      <c r="F1018" s="354"/>
      <c r="G1018" s="353" t="e">
        <f t="shared" si="45"/>
        <v>#DIV/0!</v>
      </c>
      <c r="H1018" s="353" t="e">
        <f t="shared" si="46"/>
        <v>#DIV/0!</v>
      </c>
      <c r="I1018" s="353" t="e">
        <f t="shared" si="47"/>
        <v>#DIV/0!</v>
      </c>
    </row>
    <row r="1019" spans="1:9" ht="14.25">
      <c r="A1019" s="303" t="s">
        <v>1878</v>
      </c>
      <c r="B1019" s="303" t="s">
        <v>1879</v>
      </c>
      <c r="C1019" s="354"/>
      <c r="D1019" s="354"/>
      <c r="E1019" s="354"/>
      <c r="F1019" s="354"/>
      <c r="G1019" s="353" t="e">
        <f t="shared" si="45"/>
        <v>#DIV/0!</v>
      </c>
      <c r="H1019" s="353" t="e">
        <f t="shared" si="46"/>
        <v>#DIV/0!</v>
      </c>
      <c r="I1019" s="353" t="e">
        <f t="shared" si="47"/>
        <v>#DIV/0!</v>
      </c>
    </row>
    <row r="1020" spans="1:9" ht="14.25">
      <c r="A1020" s="303" t="s">
        <v>1880</v>
      </c>
      <c r="B1020" s="303" t="s">
        <v>1881</v>
      </c>
      <c r="C1020" s="354"/>
      <c r="D1020" s="354"/>
      <c r="E1020" s="354"/>
      <c r="F1020" s="354"/>
      <c r="G1020" s="353" t="e">
        <f t="shared" si="45"/>
        <v>#DIV/0!</v>
      </c>
      <c r="H1020" s="353" t="e">
        <f t="shared" si="46"/>
        <v>#DIV/0!</v>
      </c>
      <c r="I1020" s="353" t="e">
        <f t="shared" si="47"/>
        <v>#DIV/0!</v>
      </c>
    </row>
    <row r="1021" spans="1:9" ht="14.25">
      <c r="A1021" s="303" t="s">
        <v>1882</v>
      </c>
      <c r="B1021" s="352" t="s">
        <v>1883</v>
      </c>
      <c r="C1021" s="353">
        <f>SUM(C1022:C1023)</f>
        <v>0</v>
      </c>
      <c r="D1021" s="353">
        <f>SUM(D1022:D1023)</f>
        <v>0</v>
      </c>
      <c r="E1021" s="353">
        <f>SUM(E1022:E1023)</f>
        <v>27</v>
      </c>
      <c r="F1021" s="353">
        <f>SUM(F1022:F1023)</f>
        <v>27</v>
      </c>
      <c r="G1021" s="353" t="e">
        <f t="shared" si="45"/>
        <v>#DIV/0!</v>
      </c>
      <c r="H1021" s="353" t="e">
        <f t="shared" si="46"/>
        <v>#DIV/0!</v>
      </c>
      <c r="I1021" s="353">
        <f t="shared" si="47"/>
        <v>100</v>
      </c>
    </row>
    <row r="1022" spans="1:9" ht="14.25">
      <c r="A1022" s="303" t="s">
        <v>1884</v>
      </c>
      <c r="B1022" s="303" t="s">
        <v>1885</v>
      </c>
      <c r="C1022" s="354"/>
      <c r="D1022" s="354"/>
      <c r="E1022" s="354"/>
      <c r="F1022" s="354"/>
      <c r="G1022" s="353" t="e">
        <f t="shared" si="45"/>
        <v>#DIV/0!</v>
      </c>
      <c r="H1022" s="353" t="e">
        <f t="shared" si="46"/>
        <v>#DIV/0!</v>
      </c>
      <c r="I1022" s="353" t="e">
        <f t="shared" si="47"/>
        <v>#DIV/0!</v>
      </c>
    </row>
    <row r="1023" spans="1:9" ht="14.25">
      <c r="A1023" s="303" t="s">
        <v>1886</v>
      </c>
      <c r="B1023" s="303" t="s">
        <v>1887</v>
      </c>
      <c r="C1023" s="354"/>
      <c r="D1023" s="354"/>
      <c r="E1023" s="354">
        <v>27</v>
      </c>
      <c r="F1023" s="354">
        <v>27</v>
      </c>
      <c r="G1023" s="353" t="e">
        <f t="shared" si="45"/>
        <v>#DIV/0!</v>
      </c>
      <c r="H1023" s="353" t="e">
        <f t="shared" si="46"/>
        <v>#DIV/0!</v>
      </c>
      <c r="I1023" s="353">
        <f t="shared" si="47"/>
        <v>100</v>
      </c>
    </row>
    <row r="1024" spans="1:9" ht="14.25">
      <c r="A1024" s="303" t="s">
        <v>1888</v>
      </c>
      <c r="B1024" s="352" t="s">
        <v>1889</v>
      </c>
      <c r="C1024" s="353">
        <f>C1025+C1035+C1051+C1056+C1067+C1074+C1082</f>
        <v>90</v>
      </c>
      <c r="D1024" s="353">
        <f>D1025+D1035+D1051+D1056+D1067+D1074+D1082</f>
        <v>0</v>
      </c>
      <c r="E1024" s="353">
        <f>E1025+E1035+E1051+E1056+E1067+E1074+E1082</f>
        <v>25</v>
      </c>
      <c r="F1024" s="353">
        <f>F1025+F1035+F1051+F1056+F1067+F1074+F1082</f>
        <v>25</v>
      </c>
      <c r="G1024" s="353" t="e">
        <f t="shared" si="45"/>
        <v>#DIV/0!</v>
      </c>
      <c r="H1024" s="353">
        <f t="shared" si="46"/>
        <v>27.77777777777778</v>
      </c>
      <c r="I1024" s="353">
        <f t="shared" si="47"/>
        <v>100</v>
      </c>
    </row>
    <row r="1025" spans="1:9" ht="14.25">
      <c r="A1025" s="303" t="s">
        <v>1890</v>
      </c>
      <c r="B1025" s="352" t="s">
        <v>1891</v>
      </c>
      <c r="C1025" s="353">
        <f>SUM(C1026:C1034)</f>
        <v>0</v>
      </c>
      <c r="D1025" s="353">
        <f>SUM(D1026:D1034)</f>
        <v>0</v>
      </c>
      <c r="E1025" s="353">
        <f>SUM(E1026:E1034)</f>
        <v>0</v>
      </c>
      <c r="F1025" s="353">
        <f>SUM(F1026:F1034)</f>
        <v>0</v>
      </c>
      <c r="G1025" s="353" t="e">
        <f t="shared" si="45"/>
        <v>#DIV/0!</v>
      </c>
      <c r="H1025" s="353" t="e">
        <f t="shared" si="46"/>
        <v>#DIV/0!</v>
      </c>
      <c r="I1025" s="353" t="e">
        <f t="shared" si="47"/>
        <v>#DIV/0!</v>
      </c>
    </row>
    <row r="1026" spans="1:9" ht="14.25">
      <c r="A1026" s="303" t="s">
        <v>1892</v>
      </c>
      <c r="B1026" s="303" t="s">
        <v>108</v>
      </c>
      <c r="C1026" s="354"/>
      <c r="D1026" s="354"/>
      <c r="E1026" s="354"/>
      <c r="F1026" s="354"/>
      <c r="G1026" s="353" t="e">
        <f t="shared" si="45"/>
        <v>#DIV/0!</v>
      </c>
      <c r="H1026" s="353" t="e">
        <f t="shared" si="46"/>
        <v>#DIV/0!</v>
      </c>
      <c r="I1026" s="353" t="e">
        <f t="shared" si="47"/>
        <v>#DIV/0!</v>
      </c>
    </row>
    <row r="1027" spans="1:9" ht="14.25">
      <c r="A1027" s="303" t="s">
        <v>1893</v>
      </c>
      <c r="B1027" s="303" t="s">
        <v>110</v>
      </c>
      <c r="C1027" s="354"/>
      <c r="D1027" s="354"/>
      <c r="E1027" s="354"/>
      <c r="F1027" s="354"/>
      <c r="G1027" s="353" t="e">
        <f t="shared" si="45"/>
        <v>#DIV/0!</v>
      </c>
      <c r="H1027" s="353" t="e">
        <f t="shared" si="46"/>
        <v>#DIV/0!</v>
      </c>
      <c r="I1027" s="353" t="e">
        <f t="shared" si="47"/>
        <v>#DIV/0!</v>
      </c>
    </row>
    <row r="1028" spans="1:9" ht="14.25">
      <c r="A1028" s="303" t="s">
        <v>1894</v>
      </c>
      <c r="B1028" s="303" t="s">
        <v>112</v>
      </c>
      <c r="C1028" s="354"/>
      <c r="D1028" s="354"/>
      <c r="E1028" s="354"/>
      <c r="F1028" s="354"/>
      <c r="G1028" s="353" t="e">
        <f t="shared" si="45"/>
        <v>#DIV/0!</v>
      </c>
      <c r="H1028" s="353" t="e">
        <f t="shared" si="46"/>
        <v>#DIV/0!</v>
      </c>
      <c r="I1028" s="353" t="e">
        <f t="shared" si="47"/>
        <v>#DIV/0!</v>
      </c>
    </row>
    <row r="1029" spans="1:9" ht="14.25">
      <c r="A1029" s="303" t="s">
        <v>1895</v>
      </c>
      <c r="B1029" s="303" t="s">
        <v>1896</v>
      </c>
      <c r="C1029" s="354"/>
      <c r="D1029" s="354"/>
      <c r="E1029" s="354"/>
      <c r="F1029" s="354"/>
      <c r="G1029" s="353" t="e">
        <f t="shared" si="45"/>
        <v>#DIV/0!</v>
      </c>
      <c r="H1029" s="353" t="e">
        <f t="shared" si="46"/>
        <v>#DIV/0!</v>
      </c>
      <c r="I1029" s="353" t="e">
        <f t="shared" si="47"/>
        <v>#DIV/0!</v>
      </c>
    </row>
    <row r="1030" spans="1:9" ht="14.25">
      <c r="A1030" s="303" t="s">
        <v>1897</v>
      </c>
      <c r="B1030" s="303" t="s">
        <v>1898</v>
      </c>
      <c r="C1030" s="354"/>
      <c r="D1030" s="354"/>
      <c r="E1030" s="354"/>
      <c r="F1030" s="354"/>
      <c r="G1030" s="353" t="e">
        <f aca="true" t="shared" si="48" ref="G1030:G1093">F1030/D1030*100</f>
        <v>#DIV/0!</v>
      </c>
      <c r="H1030" s="353" t="e">
        <f aca="true" t="shared" si="49" ref="H1030:H1093">F1030/C1030*100</f>
        <v>#DIV/0!</v>
      </c>
      <c r="I1030" s="353" t="e">
        <f aca="true" t="shared" si="50" ref="I1030:I1093">F1030/E1030*100</f>
        <v>#DIV/0!</v>
      </c>
    </row>
    <row r="1031" spans="1:9" ht="14.25">
      <c r="A1031" s="303" t="s">
        <v>1899</v>
      </c>
      <c r="B1031" s="303" t="s">
        <v>1900</v>
      </c>
      <c r="C1031" s="354"/>
      <c r="D1031" s="354"/>
      <c r="E1031" s="354"/>
      <c r="F1031" s="354"/>
      <c r="G1031" s="353" t="e">
        <f t="shared" si="48"/>
        <v>#DIV/0!</v>
      </c>
      <c r="H1031" s="353" t="e">
        <f t="shared" si="49"/>
        <v>#DIV/0!</v>
      </c>
      <c r="I1031" s="353" t="e">
        <f t="shared" si="50"/>
        <v>#DIV/0!</v>
      </c>
    </row>
    <row r="1032" spans="1:9" ht="14.25">
      <c r="A1032" s="303" t="s">
        <v>1901</v>
      </c>
      <c r="B1032" s="303" t="s">
        <v>1902</v>
      </c>
      <c r="C1032" s="354"/>
      <c r="D1032" s="354"/>
      <c r="E1032" s="354"/>
      <c r="F1032" s="354"/>
      <c r="G1032" s="353" t="e">
        <f t="shared" si="48"/>
        <v>#DIV/0!</v>
      </c>
      <c r="H1032" s="353" t="e">
        <f t="shared" si="49"/>
        <v>#DIV/0!</v>
      </c>
      <c r="I1032" s="353" t="e">
        <f t="shared" si="50"/>
        <v>#DIV/0!</v>
      </c>
    </row>
    <row r="1033" spans="1:9" ht="14.25">
      <c r="A1033" s="303" t="s">
        <v>1903</v>
      </c>
      <c r="B1033" s="303" t="s">
        <v>1904</v>
      </c>
      <c r="C1033" s="354"/>
      <c r="D1033" s="354"/>
      <c r="E1033" s="354"/>
      <c r="F1033" s="354"/>
      <c r="G1033" s="353" t="e">
        <f t="shared" si="48"/>
        <v>#DIV/0!</v>
      </c>
      <c r="H1033" s="353" t="e">
        <f t="shared" si="49"/>
        <v>#DIV/0!</v>
      </c>
      <c r="I1033" s="353" t="e">
        <f t="shared" si="50"/>
        <v>#DIV/0!</v>
      </c>
    </row>
    <row r="1034" spans="1:9" ht="14.25">
      <c r="A1034" s="303" t="s">
        <v>1905</v>
      </c>
      <c r="B1034" s="303" t="s">
        <v>1906</v>
      </c>
      <c r="C1034" s="354"/>
      <c r="D1034" s="354"/>
      <c r="E1034" s="354"/>
      <c r="F1034" s="354"/>
      <c r="G1034" s="353" t="e">
        <f t="shared" si="48"/>
        <v>#DIV/0!</v>
      </c>
      <c r="H1034" s="353" t="e">
        <f t="shared" si="49"/>
        <v>#DIV/0!</v>
      </c>
      <c r="I1034" s="353" t="e">
        <f t="shared" si="50"/>
        <v>#DIV/0!</v>
      </c>
    </row>
    <row r="1035" spans="1:9" ht="14.25">
      <c r="A1035" s="303" t="s">
        <v>1907</v>
      </c>
      <c r="B1035" s="352" t="s">
        <v>1908</v>
      </c>
      <c r="C1035" s="353">
        <f>SUM(C1036:C1050)</f>
        <v>69</v>
      </c>
      <c r="D1035" s="353">
        <f>SUM(D1036:D1050)</f>
        <v>0</v>
      </c>
      <c r="E1035" s="353">
        <f>SUM(E1036:E1050)</f>
        <v>25</v>
      </c>
      <c r="F1035" s="353">
        <f>SUM(F1036:F1050)</f>
        <v>25</v>
      </c>
      <c r="G1035" s="353" t="e">
        <f t="shared" si="48"/>
        <v>#DIV/0!</v>
      </c>
      <c r="H1035" s="353">
        <f t="shared" si="49"/>
        <v>36.231884057971016</v>
      </c>
      <c r="I1035" s="353">
        <f t="shared" si="50"/>
        <v>100</v>
      </c>
    </row>
    <row r="1036" spans="1:9" ht="14.25">
      <c r="A1036" s="303" t="s">
        <v>1909</v>
      </c>
      <c r="B1036" s="303" t="s">
        <v>108</v>
      </c>
      <c r="C1036" s="354"/>
      <c r="D1036" s="354"/>
      <c r="E1036" s="354"/>
      <c r="F1036" s="354"/>
      <c r="G1036" s="353" t="e">
        <f t="shared" si="48"/>
        <v>#DIV/0!</v>
      </c>
      <c r="H1036" s="353" t="e">
        <f t="shared" si="49"/>
        <v>#DIV/0!</v>
      </c>
      <c r="I1036" s="353" t="e">
        <f t="shared" si="50"/>
        <v>#DIV/0!</v>
      </c>
    </row>
    <row r="1037" spans="1:9" ht="14.25">
      <c r="A1037" s="303" t="s">
        <v>1910</v>
      </c>
      <c r="B1037" s="303" t="s">
        <v>110</v>
      </c>
      <c r="C1037" s="354"/>
      <c r="D1037" s="354"/>
      <c r="E1037" s="354"/>
      <c r="F1037" s="354"/>
      <c r="G1037" s="353" t="e">
        <f t="shared" si="48"/>
        <v>#DIV/0!</v>
      </c>
      <c r="H1037" s="353" t="e">
        <f t="shared" si="49"/>
        <v>#DIV/0!</v>
      </c>
      <c r="I1037" s="353" t="e">
        <f t="shared" si="50"/>
        <v>#DIV/0!</v>
      </c>
    </row>
    <row r="1038" spans="1:9" ht="14.25">
      <c r="A1038" s="303" t="s">
        <v>1911</v>
      </c>
      <c r="B1038" s="303" t="s">
        <v>112</v>
      </c>
      <c r="C1038" s="354"/>
      <c r="D1038" s="354"/>
      <c r="E1038" s="354"/>
      <c r="F1038" s="354"/>
      <c r="G1038" s="353" t="e">
        <f t="shared" si="48"/>
        <v>#DIV/0!</v>
      </c>
      <c r="H1038" s="353" t="e">
        <f t="shared" si="49"/>
        <v>#DIV/0!</v>
      </c>
      <c r="I1038" s="353" t="e">
        <f t="shared" si="50"/>
        <v>#DIV/0!</v>
      </c>
    </row>
    <row r="1039" spans="1:9" ht="14.25">
      <c r="A1039" s="303" t="s">
        <v>1912</v>
      </c>
      <c r="B1039" s="303" t="s">
        <v>1913</v>
      </c>
      <c r="C1039" s="354"/>
      <c r="D1039" s="354"/>
      <c r="E1039" s="354"/>
      <c r="F1039" s="354"/>
      <c r="G1039" s="353" t="e">
        <f t="shared" si="48"/>
        <v>#DIV/0!</v>
      </c>
      <c r="H1039" s="353" t="e">
        <f t="shared" si="49"/>
        <v>#DIV/0!</v>
      </c>
      <c r="I1039" s="353" t="e">
        <f t="shared" si="50"/>
        <v>#DIV/0!</v>
      </c>
    </row>
    <row r="1040" spans="1:9" ht="14.25">
      <c r="A1040" s="303" t="s">
        <v>1914</v>
      </c>
      <c r="B1040" s="303" t="s">
        <v>1915</v>
      </c>
      <c r="C1040" s="354"/>
      <c r="D1040" s="354"/>
      <c r="E1040" s="354"/>
      <c r="F1040" s="354"/>
      <c r="G1040" s="353" t="e">
        <f t="shared" si="48"/>
        <v>#DIV/0!</v>
      </c>
      <c r="H1040" s="353" t="e">
        <f t="shared" si="49"/>
        <v>#DIV/0!</v>
      </c>
      <c r="I1040" s="353" t="e">
        <f t="shared" si="50"/>
        <v>#DIV/0!</v>
      </c>
    </row>
    <row r="1041" spans="1:9" ht="14.25">
      <c r="A1041" s="303" t="s">
        <v>1916</v>
      </c>
      <c r="B1041" s="303" t="s">
        <v>1917</v>
      </c>
      <c r="C1041" s="354"/>
      <c r="D1041" s="354"/>
      <c r="E1041" s="354"/>
      <c r="F1041" s="354"/>
      <c r="G1041" s="353" t="e">
        <f t="shared" si="48"/>
        <v>#DIV/0!</v>
      </c>
      <c r="H1041" s="353" t="e">
        <f t="shared" si="49"/>
        <v>#DIV/0!</v>
      </c>
      <c r="I1041" s="353" t="e">
        <f t="shared" si="50"/>
        <v>#DIV/0!</v>
      </c>
    </row>
    <row r="1042" spans="1:9" ht="14.25">
      <c r="A1042" s="303" t="s">
        <v>1918</v>
      </c>
      <c r="B1042" s="303" t="s">
        <v>1919</v>
      </c>
      <c r="C1042" s="354"/>
      <c r="D1042" s="354"/>
      <c r="E1042" s="354"/>
      <c r="F1042" s="354"/>
      <c r="G1042" s="353" t="e">
        <f t="shared" si="48"/>
        <v>#DIV/0!</v>
      </c>
      <c r="H1042" s="353" t="e">
        <f t="shared" si="49"/>
        <v>#DIV/0!</v>
      </c>
      <c r="I1042" s="353" t="e">
        <f t="shared" si="50"/>
        <v>#DIV/0!</v>
      </c>
    </row>
    <row r="1043" spans="1:9" ht="14.25">
      <c r="A1043" s="303" t="s">
        <v>1920</v>
      </c>
      <c r="B1043" s="303" t="s">
        <v>1921</v>
      </c>
      <c r="C1043" s="354"/>
      <c r="D1043" s="354"/>
      <c r="E1043" s="354"/>
      <c r="F1043" s="354"/>
      <c r="G1043" s="353" t="e">
        <f t="shared" si="48"/>
        <v>#DIV/0!</v>
      </c>
      <c r="H1043" s="353" t="e">
        <f t="shared" si="49"/>
        <v>#DIV/0!</v>
      </c>
      <c r="I1043" s="353" t="e">
        <f t="shared" si="50"/>
        <v>#DIV/0!</v>
      </c>
    </row>
    <row r="1044" spans="1:9" ht="14.25">
      <c r="A1044" s="303" t="s">
        <v>1922</v>
      </c>
      <c r="B1044" s="303" t="s">
        <v>1923</v>
      </c>
      <c r="C1044" s="354"/>
      <c r="D1044" s="354"/>
      <c r="E1044" s="354"/>
      <c r="F1044" s="354"/>
      <c r="G1044" s="353" t="e">
        <f t="shared" si="48"/>
        <v>#DIV/0!</v>
      </c>
      <c r="H1044" s="353" t="e">
        <f t="shared" si="49"/>
        <v>#DIV/0!</v>
      </c>
      <c r="I1044" s="353" t="e">
        <f t="shared" si="50"/>
        <v>#DIV/0!</v>
      </c>
    </row>
    <row r="1045" spans="1:9" ht="14.25">
      <c r="A1045" s="303" t="s">
        <v>1924</v>
      </c>
      <c r="B1045" s="303" t="s">
        <v>1925</v>
      </c>
      <c r="C1045" s="354"/>
      <c r="D1045" s="354"/>
      <c r="E1045" s="354"/>
      <c r="F1045" s="354"/>
      <c r="G1045" s="353" t="e">
        <f t="shared" si="48"/>
        <v>#DIV/0!</v>
      </c>
      <c r="H1045" s="353" t="e">
        <f t="shared" si="49"/>
        <v>#DIV/0!</v>
      </c>
      <c r="I1045" s="353" t="e">
        <f t="shared" si="50"/>
        <v>#DIV/0!</v>
      </c>
    </row>
    <row r="1046" spans="1:9" ht="14.25">
      <c r="A1046" s="303" t="s">
        <v>1926</v>
      </c>
      <c r="B1046" s="303" t="s">
        <v>1927</v>
      </c>
      <c r="C1046" s="354"/>
      <c r="D1046" s="354"/>
      <c r="E1046" s="354"/>
      <c r="F1046" s="354"/>
      <c r="G1046" s="353" t="e">
        <f t="shared" si="48"/>
        <v>#DIV/0!</v>
      </c>
      <c r="H1046" s="353" t="e">
        <f t="shared" si="49"/>
        <v>#DIV/0!</v>
      </c>
      <c r="I1046" s="353" t="e">
        <f t="shared" si="50"/>
        <v>#DIV/0!</v>
      </c>
    </row>
    <row r="1047" spans="1:9" ht="14.25">
      <c r="A1047" s="303" t="s">
        <v>1928</v>
      </c>
      <c r="B1047" s="303" t="s">
        <v>1929</v>
      </c>
      <c r="C1047" s="354"/>
      <c r="D1047" s="354"/>
      <c r="E1047" s="354"/>
      <c r="F1047" s="354"/>
      <c r="G1047" s="353" t="e">
        <f t="shared" si="48"/>
        <v>#DIV/0!</v>
      </c>
      <c r="H1047" s="353" t="e">
        <f t="shared" si="49"/>
        <v>#DIV/0!</v>
      </c>
      <c r="I1047" s="353" t="e">
        <f t="shared" si="50"/>
        <v>#DIV/0!</v>
      </c>
    </row>
    <row r="1048" spans="1:9" ht="14.25">
      <c r="A1048" s="303" t="s">
        <v>1930</v>
      </c>
      <c r="B1048" s="303" t="s">
        <v>1931</v>
      </c>
      <c r="C1048" s="354"/>
      <c r="D1048" s="354"/>
      <c r="E1048" s="354"/>
      <c r="F1048" s="354"/>
      <c r="G1048" s="353" t="e">
        <f t="shared" si="48"/>
        <v>#DIV/0!</v>
      </c>
      <c r="H1048" s="353" t="e">
        <f t="shared" si="49"/>
        <v>#DIV/0!</v>
      </c>
      <c r="I1048" s="353" t="e">
        <f t="shared" si="50"/>
        <v>#DIV/0!</v>
      </c>
    </row>
    <row r="1049" spans="1:9" ht="14.25">
      <c r="A1049" s="303" t="s">
        <v>1932</v>
      </c>
      <c r="B1049" s="303" t="s">
        <v>1933</v>
      </c>
      <c r="C1049" s="354"/>
      <c r="D1049" s="354"/>
      <c r="E1049" s="354"/>
      <c r="F1049" s="354"/>
      <c r="G1049" s="353" t="e">
        <f t="shared" si="48"/>
        <v>#DIV/0!</v>
      </c>
      <c r="H1049" s="353" t="e">
        <f t="shared" si="49"/>
        <v>#DIV/0!</v>
      </c>
      <c r="I1049" s="353" t="e">
        <f t="shared" si="50"/>
        <v>#DIV/0!</v>
      </c>
    </row>
    <row r="1050" spans="1:9" ht="14.25">
      <c r="A1050" s="303" t="s">
        <v>1934</v>
      </c>
      <c r="B1050" s="303" t="s">
        <v>1935</v>
      </c>
      <c r="C1050" s="354">
        <v>69</v>
      </c>
      <c r="D1050" s="354"/>
      <c r="E1050" s="354">
        <v>25</v>
      </c>
      <c r="F1050" s="354">
        <v>25</v>
      </c>
      <c r="G1050" s="353" t="e">
        <f t="shared" si="48"/>
        <v>#DIV/0!</v>
      </c>
      <c r="H1050" s="353">
        <f t="shared" si="49"/>
        <v>36.231884057971016</v>
      </c>
      <c r="I1050" s="353">
        <f t="shared" si="50"/>
        <v>100</v>
      </c>
    </row>
    <row r="1051" spans="1:9" ht="14.25">
      <c r="A1051" s="303" t="s">
        <v>1936</v>
      </c>
      <c r="B1051" s="352" t="s">
        <v>1937</v>
      </c>
      <c r="C1051" s="353">
        <f>SUM(C1052:C1055)</f>
        <v>0</v>
      </c>
      <c r="D1051" s="353">
        <f>SUM(D1052:D1055)</f>
        <v>0</v>
      </c>
      <c r="E1051" s="353">
        <f>SUM(E1052:E1055)</f>
        <v>0</v>
      </c>
      <c r="F1051" s="353">
        <f>SUM(F1052:F1055)</f>
        <v>0</v>
      </c>
      <c r="G1051" s="353" t="e">
        <f t="shared" si="48"/>
        <v>#DIV/0!</v>
      </c>
      <c r="H1051" s="353" t="e">
        <f t="shared" si="49"/>
        <v>#DIV/0!</v>
      </c>
      <c r="I1051" s="353" t="e">
        <f t="shared" si="50"/>
        <v>#DIV/0!</v>
      </c>
    </row>
    <row r="1052" spans="1:9" ht="14.25">
      <c r="A1052" s="303" t="s">
        <v>1938</v>
      </c>
      <c r="B1052" s="303" t="s">
        <v>108</v>
      </c>
      <c r="C1052" s="354"/>
      <c r="D1052" s="354"/>
      <c r="E1052" s="354"/>
      <c r="F1052" s="354"/>
      <c r="G1052" s="353" t="e">
        <f t="shared" si="48"/>
        <v>#DIV/0!</v>
      </c>
      <c r="H1052" s="353" t="e">
        <f t="shared" si="49"/>
        <v>#DIV/0!</v>
      </c>
      <c r="I1052" s="353" t="e">
        <f t="shared" si="50"/>
        <v>#DIV/0!</v>
      </c>
    </row>
    <row r="1053" spans="1:9" ht="14.25">
      <c r="A1053" s="303" t="s">
        <v>1939</v>
      </c>
      <c r="B1053" s="303" t="s">
        <v>110</v>
      </c>
      <c r="C1053" s="354"/>
      <c r="D1053" s="354"/>
      <c r="E1053" s="354"/>
      <c r="F1053" s="354"/>
      <c r="G1053" s="353" t="e">
        <f t="shared" si="48"/>
        <v>#DIV/0!</v>
      </c>
      <c r="H1053" s="353" t="e">
        <f t="shared" si="49"/>
        <v>#DIV/0!</v>
      </c>
      <c r="I1053" s="353" t="e">
        <f t="shared" si="50"/>
        <v>#DIV/0!</v>
      </c>
    </row>
    <row r="1054" spans="1:9" ht="14.25">
      <c r="A1054" s="303" t="s">
        <v>1940</v>
      </c>
      <c r="B1054" s="303" t="s">
        <v>112</v>
      </c>
      <c r="C1054" s="354"/>
      <c r="D1054" s="354"/>
      <c r="E1054" s="354"/>
      <c r="F1054" s="354"/>
      <c r="G1054" s="353" t="e">
        <f t="shared" si="48"/>
        <v>#DIV/0!</v>
      </c>
      <c r="H1054" s="353" t="e">
        <f t="shared" si="49"/>
        <v>#DIV/0!</v>
      </c>
      <c r="I1054" s="353" t="e">
        <f t="shared" si="50"/>
        <v>#DIV/0!</v>
      </c>
    </row>
    <row r="1055" spans="1:9" ht="14.25">
      <c r="A1055" s="303" t="s">
        <v>1941</v>
      </c>
      <c r="B1055" s="303" t="s">
        <v>1942</v>
      </c>
      <c r="C1055" s="354"/>
      <c r="D1055" s="354"/>
      <c r="E1055" s="354"/>
      <c r="F1055" s="354"/>
      <c r="G1055" s="353" t="e">
        <f t="shared" si="48"/>
        <v>#DIV/0!</v>
      </c>
      <c r="H1055" s="353" t="e">
        <f t="shared" si="49"/>
        <v>#DIV/0!</v>
      </c>
      <c r="I1055" s="353" t="e">
        <f t="shared" si="50"/>
        <v>#DIV/0!</v>
      </c>
    </row>
    <row r="1056" spans="1:9" ht="14.25">
      <c r="A1056" s="303" t="s">
        <v>1943</v>
      </c>
      <c r="B1056" s="352" t="s">
        <v>1944</v>
      </c>
      <c r="C1056" s="353">
        <f>SUM(C1057:C1066)</f>
        <v>9</v>
      </c>
      <c r="D1056" s="353">
        <f>SUM(D1057:D1066)</f>
        <v>0</v>
      </c>
      <c r="E1056" s="353">
        <f>SUM(E1057:E1066)</f>
        <v>0</v>
      </c>
      <c r="F1056" s="353">
        <f>SUM(F1057:F1066)</f>
        <v>0</v>
      </c>
      <c r="G1056" s="353" t="e">
        <f t="shared" si="48"/>
        <v>#DIV/0!</v>
      </c>
      <c r="H1056" s="353">
        <f t="shared" si="49"/>
        <v>0</v>
      </c>
      <c r="I1056" s="353" t="e">
        <f t="shared" si="50"/>
        <v>#DIV/0!</v>
      </c>
    </row>
    <row r="1057" spans="1:9" ht="14.25">
      <c r="A1057" s="303" t="s">
        <v>1945</v>
      </c>
      <c r="B1057" s="303" t="s">
        <v>108</v>
      </c>
      <c r="C1057" s="354"/>
      <c r="D1057" s="354"/>
      <c r="E1057" s="354"/>
      <c r="F1057" s="354"/>
      <c r="G1057" s="353" t="e">
        <f t="shared" si="48"/>
        <v>#DIV/0!</v>
      </c>
      <c r="H1057" s="353" t="e">
        <f t="shared" si="49"/>
        <v>#DIV/0!</v>
      </c>
      <c r="I1057" s="353" t="e">
        <f t="shared" si="50"/>
        <v>#DIV/0!</v>
      </c>
    </row>
    <row r="1058" spans="1:9" ht="14.25">
      <c r="A1058" s="303" t="s">
        <v>1946</v>
      </c>
      <c r="B1058" s="303" t="s">
        <v>110</v>
      </c>
      <c r="C1058" s="354">
        <v>9</v>
      </c>
      <c r="D1058" s="354"/>
      <c r="E1058" s="354"/>
      <c r="F1058" s="354"/>
      <c r="G1058" s="353" t="e">
        <f t="shared" si="48"/>
        <v>#DIV/0!</v>
      </c>
      <c r="H1058" s="353">
        <f t="shared" si="49"/>
        <v>0</v>
      </c>
      <c r="I1058" s="353" t="e">
        <f t="shared" si="50"/>
        <v>#DIV/0!</v>
      </c>
    </row>
    <row r="1059" spans="1:9" ht="14.25">
      <c r="A1059" s="303" t="s">
        <v>1947</v>
      </c>
      <c r="B1059" s="303" t="s">
        <v>112</v>
      </c>
      <c r="C1059" s="354"/>
      <c r="D1059" s="354"/>
      <c r="E1059" s="354"/>
      <c r="F1059" s="354"/>
      <c r="G1059" s="353" t="e">
        <f t="shared" si="48"/>
        <v>#DIV/0!</v>
      </c>
      <c r="H1059" s="353" t="e">
        <f t="shared" si="49"/>
        <v>#DIV/0!</v>
      </c>
      <c r="I1059" s="353" t="e">
        <f t="shared" si="50"/>
        <v>#DIV/0!</v>
      </c>
    </row>
    <row r="1060" spans="1:9" ht="14.25">
      <c r="A1060" s="303" t="s">
        <v>1948</v>
      </c>
      <c r="B1060" s="303" t="s">
        <v>1949</v>
      </c>
      <c r="C1060" s="354"/>
      <c r="D1060" s="354"/>
      <c r="E1060" s="354"/>
      <c r="F1060" s="354"/>
      <c r="G1060" s="353" t="e">
        <f t="shared" si="48"/>
        <v>#DIV/0!</v>
      </c>
      <c r="H1060" s="353" t="e">
        <f t="shared" si="49"/>
        <v>#DIV/0!</v>
      </c>
      <c r="I1060" s="353" t="e">
        <f t="shared" si="50"/>
        <v>#DIV/0!</v>
      </c>
    </row>
    <row r="1061" spans="1:9" ht="14.25">
      <c r="A1061" s="303" t="s">
        <v>1950</v>
      </c>
      <c r="B1061" s="303" t="s">
        <v>1951</v>
      </c>
      <c r="C1061" s="354"/>
      <c r="D1061" s="354"/>
      <c r="E1061" s="354"/>
      <c r="F1061" s="354"/>
      <c r="G1061" s="353" t="e">
        <f t="shared" si="48"/>
        <v>#DIV/0!</v>
      </c>
      <c r="H1061" s="353" t="e">
        <f t="shared" si="49"/>
        <v>#DIV/0!</v>
      </c>
      <c r="I1061" s="353" t="e">
        <f t="shared" si="50"/>
        <v>#DIV/0!</v>
      </c>
    </row>
    <row r="1062" spans="1:9" ht="14.25">
      <c r="A1062" s="303" t="s">
        <v>1952</v>
      </c>
      <c r="B1062" s="303" t="s">
        <v>1953</v>
      </c>
      <c r="C1062" s="354"/>
      <c r="D1062" s="354"/>
      <c r="E1062" s="354"/>
      <c r="F1062" s="354"/>
      <c r="G1062" s="353" t="e">
        <f t="shared" si="48"/>
        <v>#DIV/0!</v>
      </c>
      <c r="H1062" s="353" t="e">
        <f t="shared" si="49"/>
        <v>#DIV/0!</v>
      </c>
      <c r="I1062" s="353" t="e">
        <f t="shared" si="50"/>
        <v>#DIV/0!</v>
      </c>
    </row>
    <row r="1063" spans="1:9" ht="14.25">
      <c r="A1063" s="303">
        <v>2150516</v>
      </c>
      <c r="B1063" s="303" t="s">
        <v>1954</v>
      </c>
      <c r="C1063" s="354"/>
      <c r="D1063" s="354"/>
      <c r="E1063" s="354"/>
      <c r="F1063" s="354"/>
      <c r="G1063" s="353" t="e">
        <f t="shared" si="48"/>
        <v>#DIV/0!</v>
      </c>
      <c r="H1063" s="353" t="e">
        <f t="shared" si="49"/>
        <v>#DIV/0!</v>
      </c>
      <c r="I1063" s="353" t="e">
        <f t="shared" si="50"/>
        <v>#DIV/0!</v>
      </c>
    </row>
    <row r="1064" spans="1:9" ht="14.25">
      <c r="A1064" s="303">
        <v>2150517</v>
      </c>
      <c r="B1064" s="303" t="s">
        <v>1955</v>
      </c>
      <c r="C1064" s="354"/>
      <c r="D1064" s="354"/>
      <c r="E1064" s="354"/>
      <c r="F1064" s="354"/>
      <c r="G1064" s="353" t="e">
        <f t="shared" si="48"/>
        <v>#DIV/0!</v>
      </c>
      <c r="H1064" s="353" t="e">
        <f t="shared" si="49"/>
        <v>#DIV/0!</v>
      </c>
      <c r="I1064" s="353" t="e">
        <f t="shared" si="50"/>
        <v>#DIV/0!</v>
      </c>
    </row>
    <row r="1065" spans="1:9" ht="14.25">
      <c r="A1065" s="303">
        <v>2150550</v>
      </c>
      <c r="B1065" s="303" t="s">
        <v>126</v>
      </c>
      <c r="C1065" s="354"/>
      <c r="D1065" s="354"/>
      <c r="E1065" s="354"/>
      <c r="F1065" s="354"/>
      <c r="G1065" s="353" t="e">
        <f t="shared" si="48"/>
        <v>#DIV/0!</v>
      </c>
      <c r="H1065" s="353" t="e">
        <f t="shared" si="49"/>
        <v>#DIV/0!</v>
      </c>
      <c r="I1065" s="353" t="e">
        <f t="shared" si="50"/>
        <v>#DIV/0!</v>
      </c>
    </row>
    <row r="1066" spans="1:9" ht="14.25">
      <c r="A1066" s="303" t="s">
        <v>1956</v>
      </c>
      <c r="B1066" s="303" t="s">
        <v>1957</v>
      </c>
      <c r="C1066" s="354"/>
      <c r="D1066" s="354"/>
      <c r="E1066" s="354"/>
      <c r="F1066" s="354"/>
      <c r="G1066" s="353" t="e">
        <f t="shared" si="48"/>
        <v>#DIV/0!</v>
      </c>
      <c r="H1066" s="353" t="e">
        <f t="shared" si="49"/>
        <v>#DIV/0!</v>
      </c>
      <c r="I1066" s="353" t="e">
        <f t="shared" si="50"/>
        <v>#DIV/0!</v>
      </c>
    </row>
    <row r="1067" spans="1:9" ht="14.25">
      <c r="A1067" s="303" t="s">
        <v>1958</v>
      </c>
      <c r="B1067" s="352" t="s">
        <v>1959</v>
      </c>
      <c r="C1067" s="353">
        <f>SUM(C1068:C1073)</f>
        <v>0</v>
      </c>
      <c r="D1067" s="353">
        <f>SUM(D1068:D1073)</f>
        <v>0</v>
      </c>
      <c r="E1067" s="353">
        <f>SUM(E1068:E1073)</f>
        <v>0</v>
      </c>
      <c r="F1067" s="353">
        <f>SUM(F1068:F1073)</f>
        <v>0</v>
      </c>
      <c r="G1067" s="353" t="e">
        <f t="shared" si="48"/>
        <v>#DIV/0!</v>
      </c>
      <c r="H1067" s="353" t="e">
        <f t="shared" si="49"/>
        <v>#DIV/0!</v>
      </c>
      <c r="I1067" s="353" t="e">
        <f t="shared" si="50"/>
        <v>#DIV/0!</v>
      </c>
    </row>
    <row r="1068" spans="1:9" ht="14.25">
      <c r="A1068" s="303" t="s">
        <v>1960</v>
      </c>
      <c r="B1068" s="303" t="s">
        <v>108</v>
      </c>
      <c r="C1068" s="354"/>
      <c r="D1068" s="354"/>
      <c r="E1068" s="354"/>
      <c r="F1068" s="354"/>
      <c r="G1068" s="353" t="e">
        <f t="shared" si="48"/>
        <v>#DIV/0!</v>
      </c>
      <c r="H1068" s="353" t="e">
        <f t="shared" si="49"/>
        <v>#DIV/0!</v>
      </c>
      <c r="I1068" s="353" t="e">
        <f t="shared" si="50"/>
        <v>#DIV/0!</v>
      </c>
    </row>
    <row r="1069" spans="1:9" ht="14.25">
      <c r="A1069" s="303" t="s">
        <v>1961</v>
      </c>
      <c r="B1069" s="303" t="s">
        <v>110</v>
      </c>
      <c r="C1069" s="354"/>
      <c r="D1069" s="354"/>
      <c r="E1069" s="354"/>
      <c r="F1069" s="354"/>
      <c r="G1069" s="353" t="e">
        <f t="shared" si="48"/>
        <v>#DIV/0!</v>
      </c>
      <c r="H1069" s="353" t="e">
        <f t="shared" si="49"/>
        <v>#DIV/0!</v>
      </c>
      <c r="I1069" s="353" t="e">
        <f t="shared" si="50"/>
        <v>#DIV/0!</v>
      </c>
    </row>
    <row r="1070" spans="1:9" ht="14.25">
      <c r="A1070" s="303" t="s">
        <v>1962</v>
      </c>
      <c r="B1070" s="303" t="s">
        <v>112</v>
      </c>
      <c r="C1070" s="354"/>
      <c r="D1070" s="354"/>
      <c r="E1070" s="354"/>
      <c r="F1070" s="354"/>
      <c r="G1070" s="353" t="e">
        <f t="shared" si="48"/>
        <v>#DIV/0!</v>
      </c>
      <c r="H1070" s="353" t="e">
        <f t="shared" si="49"/>
        <v>#DIV/0!</v>
      </c>
      <c r="I1070" s="353" t="e">
        <f t="shared" si="50"/>
        <v>#DIV/0!</v>
      </c>
    </row>
    <row r="1071" spans="1:9" ht="14.25">
      <c r="A1071" s="303" t="s">
        <v>1963</v>
      </c>
      <c r="B1071" s="303" t="s">
        <v>1964</v>
      </c>
      <c r="C1071" s="354"/>
      <c r="D1071" s="354"/>
      <c r="E1071" s="354"/>
      <c r="F1071" s="354"/>
      <c r="G1071" s="353" t="e">
        <f t="shared" si="48"/>
        <v>#DIV/0!</v>
      </c>
      <c r="H1071" s="353" t="e">
        <f t="shared" si="49"/>
        <v>#DIV/0!</v>
      </c>
      <c r="I1071" s="353" t="e">
        <f t="shared" si="50"/>
        <v>#DIV/0!</v>
      </c>
    </row>
    <row r="1072" spans="1:9" ht="14.25">
      <c r="A1072" s="303" t="s">
        <v>1965</v>
      </c>
      <c r="B1072" s="303" t="s">
        <v>1966</v>
      </c>
      <c r="C1072" s="354"/>
      <c r="D1072" s="354"/>
      <c r="E1072" s="354"/>
      <c r="F1072" s="354"/>
      <c r="G1072" s="353" t="e">
        <f t="shared" si="48"/>
        <v>#DIV/0!</v>
      </c>
      <c r="H1072" s="353" t="e">
        <f t="shared" si="49"/>
        <v>#DIV/0!</v>
      </c>
      <c r="I1072" s="353" t="e">
        <f t="shared" si="50"/>
        <v>#DIV/0!</v>
      </c>
    </row>
    <row r="1073" spans="1:9" ht="14.25">
      <c r="A1073" s="303" t="s">
        <v>1967</v>
      </c>
      <c r="B1073" s="303" t="s">
        <v>1968</v>
      </c>
      <c r="C1073" s="354"/>
      <c r="D1073" s="354"/>
      <c r="E1073" s="354"/>
      <c r="F1073" s="354"/>
      <c r="G1073" s="353" t="e">
        <f t="shared" si="48"/>
        <v>#DIV/0!</v>
      </c>
      <c r="H1073" s="353" t="e">
        <f t="shared" si="49"/>
        <v>#DIV/0!</v>
      </c>
      <c r="I1073" s="353" t="e">
        <f t="shared" si="50"/>
        <v>#DIV/0!</v>
      </c>
    </row>
    <row r="1074" spans="1:9" ht="14.25">
      <c r="A1074" s="303" t="s">
        <v>1969</v>
      </c>
      <c r="B1074" s="352" t="s">
        <v>1970</v>
      </c>
      <c r="C1074" s="353">
        <f>SUM(C1075:C1081)</f>
        <v>12</v>
      </c>
      <c r="D1074" s="353">
        <f>SUM(D1075:D1081)</f>
        <v>0</v>
      </c>
      <c r="E1074" s="353">
        <f>SUM(E1075:E1081)</f>
        <v>0</v>
      </c>
      <c r="F1074" s="353">
        <f>SUM(F1075:F1081)</f>
        <v>0</v>
      </c>
      <c r="G1074" s="353" t="e">
        <f t="shared" si="48"/>
        <v>#DIV/0!</v>
      </c>
      <c r="H1074" s="353">
        <f t="shared" si="49"/>
        <v>0</v>
      </c>
      <c r="I1074" s="353" t="e">
        <f t="shared" si="50"/>
        <v>#DIV/0!</v>
      </c>
    </row>
    <row r="1075" spans="1:9" ht="14.25">
      <c r="A1075" s="303" t="s">
        <v>1971</v>
      </c>
      <c r="B1075" s="303" t="s">
        <v>108</v>
      </c>
      <c r="C1075" s="354"/>
      <c r="D1075" s="354"/>
      <c r="E1075" s="354"/>
      <c r="F1075" s="354"/>
      <c r="G1075" s="353" t="e">
        <f t="shared" si="48"/>
        <v>#DIV/0!</v>
      </c>
      <c r="H1075" s="353" t="e">
        <f t="shared" si="49"/>
        <v>#DIV/0!</v>
      </c>
      <c r="I1075" s="353" t="e">
        <f t="shared" si="50"/>
        <v>#DIV/0!</v>
      </c>
    </row>
    <row r="1076" spans="1:9" ht="14.25">
      <c r="A1076" s="303" t="s">
        <v>1972</v>
      </c>
      <c r="B1076" s="303" t="s">
        <v>110</v>
      </c>
      <c r="C1076" s="354"/>
      <c r="D1076" s="354"/>
      <c r="E1076" s="354"/>
      <c r="F1076" s="354"/>
      <c r="G1076" s="353" t="e">
        <f t="shared" si="48"/>
        <v>#DIV/0!</v>
      </c>
      <c r="H1076" s="353" t="e">
        <f t="shared" si="49"/>
        <v>#DIV/0!</v>
      </c>
      <c r="I1076" s="353" t="e">
        <f t="shared" si="50"/>
        <v>#DIV/0!</v>
      </c>
    </row>
    <row r="1077" spans="1:9" ht="14.25">
      <c r="A1077" s="303" t="s">
        <v>1973</v>
      </c>
      <c r="B1077" s="303" t="s">
        <v>112</v>
      </c>
      <c r="C1077" s="354"/>
      <c r="D1077" s="354"/>
      <c r="E1077" s="354"/>
      <c r="F1077" s="354"/>
      <c r="G1077" s="353" t="e">
        <f t="shared" si="48"/>
        <v>#DIV/0!</v>
      </c>
      <c r="H1077" s="353" t="e">
        <f t="shared" si="49"/>
        <v>#DIV/0!</v>
      </c>
      <c r="I1077" s="353" t="e">
        <f t="shared" si="50"/>
        <v>#DIV/0!</v>
      </c>
    </row>
    <row r="1078" spans="1:9" ht="14.25">
      <c r="A1078" s="303" t="s">
        <v>1974</v>
      </c>
      <c r="B1078" s="303" t="s">
        <v>1975</v>
      </c>
      <c r="C1078" s="354"/>
      <c r="D1078" s="354"/>
      <c r="E1078" s="354"/>
      <c r="F1078" s="354"/>
      <c r="G1078" s="353" t="e">
        <f t="shared" si="48"/>
        <v>#DIV/0!</v>
      </c>
      <c r="H1078" s="353" t="e">
        <f t="shared" si="49"/>
        <v>#DIV/0!</v>
      </c>
      <c r="I1078" s="353" t="e">
        <f t="shared" si="50"/>
        <v>#DIV/0!</v>
      </c>
    </row>
    <row r="1079" spans="1:9" ht="14.25">
      <c r="A1079" s="303" t="s">
        <v>1976</v>
      </c>
      <c r="B1079" s="303" t="s">
        <v>1977</v>
      </c>
      <c r="C1079" s="354"/>
      <c r="D1079" s="354"/>
      <c r="E1079" s="354"/>
      <c r="F1079" s="354"/>
      <c r="G1079" s="353" t="e">
        <f t="shared" si="48"/>
        <v>#DIV/0!</v>
      </c>
      <c r="H1079" s="353" t="e">
        <f t="shared" si="49"/>
        <v>#DIV/0!</v>
      </c>
      <c r="I1079" s="353" t="e">
        <f t="shared" si="50"/>
        <v>#DIV/0!</v>
      </c>
    </row>
    <row r="1080" spans="1:9" ht="14.25">
      <c r="A1080" s="303" t="s">
        <v>1978</v>
      </c>
      <c r="B1080" s="303" t="s">
        <v>1979</v>
      </c>
      <c r="C1080" s="354"/>
      <c r="D1080" s="354"/>
      <c r="E1080" s="354"/>
      <c r="F1080" s="354"/>
      <c r="G1080" s="353" t="e">
        <f t="shared" si="48"/>
        <v>#DIV/0!</v>
      </c>
      <c r="H1080" s="353" t="e">
        <f t="shared" si="49"/>
        <v>#DIV/0!</v>
      </c>
      <c r="I1080" s="353" t="e">
        <f t="shared" si="50"/>
        <v>#DIV/0!</v>
      </c>
    </row>
    <row r="1081" spans="1:9" ht="14.25">
      <c r="A1081" s="303" t="s">
        <v>1980</v>
      </c>
      <c r="B1081" s="303" t="s">
        <v>1981</v>
      </c>
      <c r="C1081" s="354">
        <v>12</v>
      </c>
      <c r="D1081" s="354"/>
      <c r="E1081" s="354"/>
      <c r="F1081" s="354"/>
      <c r="G1081" s="353" t="e">
        <f t="shared" si="48"/>
        <v>#DIV/0!</v>
      </c>
      <c r="H1081" s="353">
        <f t="shared" si="49"/>
        <v>0</v>
      </c>
      <c r="I1081" s="353" t="e">
        <f t="shared" si="50"/>
        <v>#DIV/0!</v>
      </c>
    </row>
    <row r="1082" spans="1:9" ht="14.25">
      <c r="A1082" s="303" t="s">
        <v>1982</v>
      </c>
      <c r="B1082" s="352" t="s">
        <v>1983</v>
      </c>
      <c r="C1082" s="353">
        <f>SUM(C1083:C1087)</f>
        <v>0</v>
      </c>
      <c r="D1082" s="353">
        <f>SUM(D1083:D1087)</f>
        <v>0</v>
      </c>
      <c r="E1082" s="353">
        <f>SUM(E1083:E1087)</f>
        <v>0</v>
      </c>
      <c r="F1082" s="353">
        <f>SUM(F1083:F1087)</f>
        <v>0</v>
      </c>
      <c r="G1082" s="353" t="e">
        <f t="shared" si="48"/>
        <v>#DIV/0!</v>
      </c>
      <c r="H1082" s="353" t="e">
        <f t="shared" si="49"/>
        <v>#DIV/0!</v>
      </c>
      <c r="I1082" s="353" t="e">
        <f t="shared" si="50"/>
        <v>#DIV/0!</v>
      </c>
    </row>
    <row r="1083" spans="1:9" ht="14.25">
      <c r="A1083" s="303" t="s">
        <v>1984</v>
      </c>
      <c r="B1083" s="303" t="s">
        <v>1985</v>
      </c>
      <c r="C1083" s="354"/>
      <c r="D1083" s="354"/>
      <c r="E1083" s="354"/>
      <c r="F1083" s="354"/>
      <c r="G1083" s="353" t="e">
        <f t="shared" si="48"/>
        <v>#DIV/0!</v>
      </c>
      <c r="H1083" s="353" t="e">
        <f t="shared" si="49"/>
        <v>#DIV/0!</v>
      </c>
      <c r="I1083" s="353" t="e">
        <f t="shared" si="50"/>
        <v>#DIV/0!</v>
      </c>
    </row>
    <row r="1084" spans="1:9" ht="14.25">
      <c r="A1084" s="303" t="s">
        <v>1986</v>
      </c>
      <c r="B1084" s="303" t="s">
        <v>1987</v>
      </c>
      <c r="C1084" s="354"/>
      <c r="D1084" s="354"/>
      <c r="E1084" s="354"/>
      <c r="F1084" s="354"/>
      <c r="G1084" s="353" t="e">
        <f t="shared" si="48"/>
        <v>#DIV/0!</v>
      </c>
      <c r="H1084" s="353" t="e">
        <f t="shared" si="49"/>
        <v>#DIV/0!</v>
      </c>
      <c r="I1084" s="353" t="e">
        <f t="shared" si="50"/>
        <v>#DIV/0!</v>
      </c>
    </row>
    <row r="1085" spans="1:9" ht="14.25">
      <c r="A1085" s="303" t="s">
        <v>1988</v>
      </c>
      <c r="B1085" s="303" t="s">
        <v>1989</v>
      </c>
      <c r="C1085" s="354"/>
      <c r="D1085" s="354"/>
      <c r="E1085" s="354"/>
      <c r="F1085" s="354"/>
      <c r="G1085" s="353" t="e">
        <f t="shared" si="48"/>
        <v>#DIV/0!</v>
      </c>
      <c r="H1085" s="353" t="e">
        <f t="shared" si="49"/>
        <v>#DIV/0!</v>
      </c>
      <c r="I1085" s="353" t="e">
        <f t="shared" si="50"/>
        <v>#DIV/0!</v>
      </c>
    </row>
    <row r="1086" spans="1:9" ht="14.25">
      <c r="A1086" s="303" t="s">
        <v>1990</v>
      </c>
      <c r="B1086" s="303" t="s">
        <v>1991</v>
      </c>
      <c r="C1086" s="354"/>
      <c r="D1086" s="354"/>
      <c r="E1086" s="354"/>
      <c r="F1086" s="354"/>
      <c r="G1086" s="353" t="e">
        <f t="shared" si="48"/>
        <v>#DIV/0!</v>
      </c>
      <c r="H1086" s="353" t="e">
        <f t="shared" si="49"/>
        <v>#DIV/0!</v>
      </c>
      <c r="I1086" s="353" t="e">
        <f t="shared" si="50"/>
        <v>#DIV/0!</v>
      </c>
    </row>
    <row r="1087" spans="1:9" ht="14.25">
      <c r="A1087" s="303" t="s">
        <v>1992</v>
      </c>
      <c r="B1087" s="303" t="s">
        <v>1993</v>
      </c>
      <c r="C1087" s="354"/>
      <c r="D1087" s="354"/>
      <c r="E1087" s="354"/>
      <c r="F1087" s="354"/>
      <c r="G1087" s="353" t="e">
        <f t="shared" si="48"/>
        <v>#DIV/0!</v>
      </c>
      <c r="H1087" s="353" t="e">
        <f t="shared" si="49"/>
        <v>#DIV/0!</v>
      </c>
      <c r="I1087" s="353" t="e">
        <f t="shared" si="50"/>
        <v>#DIV/0!</v>
      </c>
    </row>
    <row r="1088" spans="1:9" ht="14.25">
      <c r="A1088" s="303" t="s">
        <v>1994</v>
      </c>
      <c r="B1088" s="352" t="s">
        <v>1995</v>
      </c>
      <c r="C1088" s="353">
        <f>C1089+C1099+C1105</f>
        <v>277</v>
      </c>
      <c r="D1088" s="353">
        <f>D1089+D1099+D1105</f>
        <v>66</v>
      </c>
      <c r="E1088" s="353">
        <f>E1089+E1099+E1105</f>
        <v>106</v>
      </c>
      <c r="F1088" s="353">
        <f>F1089+F1099+F1105</f>
        <v>106</v>
      </c>
      <c r="G1088" s="353">
        <f t="shared" si="48"/>
        <v>160.6060606060606</v>
      </c>
      <c r="H1088" s="353">
        <f t="shared" si="49"/>
        <v>38.26714801444043</v>
      </c>
      <c r="I1088" s="353">
        <f t="shared" si="50"/>
        <v>100</v>
      </c>
    </row>
    <row r="1089" spans="1:9" ht="14.25">
      <c r="A1089" s="303" t="s">
        <v>1996</v>
      </c>
      <c r="B1089" s="352" t="s">
        <v>1997</v>
      </c>
      <c r="C1089" s="353">
        <f>SUM(C1090:C1098)</f>
        <v>268</v>
      </c>
      <c r="D1089" s="353">
        <f>SUM(D1090:D1098)</f>
        <v>66</v>
      </c>
      <c r="E1089" s="353">
        <f>SUM(E1090:E1098)</f>
        <v>100</v>
      </c>
      <c r="F1089" s="353">
        <f>SUM(F1090:F1098)</f>
        <v>100</v>
      </c>
      <c r="G1089" s="353">
        <f t="shared" si="48"/>
        <v>151.5151515151515</v>
      </c>
      <c r="H1089" s="353">
        <f t="shared" si="49"/>
        <v>37.3134328358209</v>
      </c>
      <c r="I1089" s="353">
        <f t="shared" si="50"/>
        <v>100</v>
      </c>
    </row>
    <row r="1090" spans="1:9" ht="14.25">
      <c r="A1090" s="303" t="s">
        <v>1998</v>
      </c>
      <c r="B1090" s="303" t="s">
        <v>108</v>
      </c>
      <c r="C1090" s="354">
        <v>66</v>
      </c>
      <c r="D1090" s="354">
        <v>57</v>
      </c>
      <c r="E1090" s="354">
        <v>67</v>
      </c>
      <c r="F1090" s="354">
        <v>67</v>
      </c>
      <c r="G1090" s="353">
        <f t="shared" si="48"/>
        <v>117.54385964912282</v>
      </c>
      <c r="H1090" s="353">
        <f t="shared" si="49"/>
        <v>101.51515151515152</v>
      </c>
      <c r="I1090" s="353">
        <f t="shared" si="50"/>
        <v>100</v>
      </c>
    </row>
    <row r="1091" spans="1:9" ht="14.25">
      <c r="A1091" s="303" t="s">
        <v>1999</v>
      </c>
      <c r="B1091" s="303" t="s">
        <v>110</v>
      </c>
      <c r="C1091" s="354"/>
      <c r="D1091" s="354"/>
      <c r="E1091" s="354"/>
      <c r="F1091" s="354"/>
      <c r="G1091" s="353" t="e">
        <f t="shared" si="48"/>
        <v>#DIV/0!</v>
      </c>
      <c r="H1091" s="353" t="e">
        <f t="shared" si="49"/>
        <v>#DIV/0!</v>
      </c>
      <c r="I1091" s="353" t="e">
        <f t="shared" si="50"/>
        <v>#DIV/0!</v>
      </c>
    </row>
    <row r="1092" spans="1:9" ht="14.25">
      <c r="A1092" s="303" t="s">
        <v>2000</v>
      </c>
      <c r="B1092" s="303" t="s">
        <v>112</v>
      </c>
      <c r="C1092" s="354"/>
      <c r="D1092" s="354"/>
      <c r="E1092" s="354"/>
      <c r="F1092" s="354"/>
      <c r="G1092" s="353" t="e">
        <f t="shared" si="48"/>
        <v>#DIV/0!</v>
      </c>
      <c r="H1092" s="353" t="e">
        <f t="shared" si="49"/>
        <v>#DIV/0!</v>
      </c>
      <c r="I1092" s="353" t="e">
        <f t="shared" si="50"/>
        <v>#DIV/0!</v>
      </c>
    </row>
    <row r="1093" spans="1:9" ht="14.25">
      <c r="A1093" s="303" t="s">
        <v>2001</v>
      </c>
      <c r="B1093" s="303" t="s">
        <v>2002</v>
      </c>
      <c r="C1093" s="354"/>
      <c r="D1093" s="354"/>
      <c r="E1093" s="354"/>
      <c r="F1093" s="354"/>
      <c r="G1093" s="353" t="e">
        <f t="shared" si="48"/>
        <v>#DIV/0!</v>
      </c>
      <c r="H1093" s="353" t="e">
        <f t="shared" si="49"/>
        <v>#DIV/0!</v>
      </c>
      <c r="I1093" s="353" t="e">
        <f t="shared" si="50"/>
        <v>#DIV/0!</v>
      </c>
    </row>
    <row r="1094" spans="1:9" ht="14.25">
      <c r="A1094" s="303" t="s">
        <v>2003</v>
      </c>
      <c r="B1094" s="303" t="s">
        <v>2004</v>
      </c>
      <c r="C1094" s="354"/>
      <c r="D1094" s="354"/>
      <c r="E1094" s="354"/>
      <c r="F1094" s="354"/>
      <c r="G1094" s="353" t="e">
        <f aca="true" t="shared" si="51" ref="G1094:G1157">F1094/D1094*100</f>
        <v>#DIV/0!</v>
      </c>
      <c r="H1094" s="353" t="e">
        <f aca="true" t="shared" si="52" ref="H1094:H1157">F1094/C1094*100</f>
        <v>#DIV/0!</v>
      </c>
      <c r="I1094" s="353" t="e">
        <f aca="true" t="shared" si="53" ref="I1094:I1157">F1094/E1094*100</f>
        <v>#DIV/0!</v>
      </c>
    </row>
    <row r="1095" spans="1:9" ht="14.25">
      <c r="A1095" s="303" t="s">
        <v>2005</v>
      </c>
      <c r="B1095" s="303" t="s">
        <v>2006</v>
      </c>
      <c r="C1095" s="354"/>
      <c r="D1095" s="354"/>
      <c r="E1095" s="354"/>
      <c r="F1095" s="354"/>
      <c r="G1095" s="353" t="e">
        <f t="shared" si="51"/>
        <v>#DIV/0!</v>
      </c>
      <c r="H1095" s="353" t="e">
        <f t="shared" si="52"/>
        <v>#DIV/0!</v>
      </c>
      <c r="I1095" s="353" t="e">
        <f t="shared" si="53"/>
        <v>#DIV/0!</v>
      </c>
    </row>
    <row r="1096" spans="1:9" ht="14.25">
      <c r="A1096" s="303" t="s">
        <v>2007</v>
      </c>
      <c r="B1096" s="303" t="s">
        <v>2008</v>
      </c>
      <c r="C1096" s="354"/>
      <c r="D1096" s="354"/>
      <c r="E1096" s="354"/>
      <c r="F1096" s="354"/>
      <c r="G1096" s="353" t="e">
        <f t="shared" si="51"/>
        <v>#DIV/0!</v>
      </c>
      <c r="H1096" s="353" t="e">
        <f t="shared" si="52"/>
        <v>#DIV/0!</v>
      </c>
      <c r="I1096" s="353" t="e">
        <f t="shared" si="53"/>
        <v>#DIV/0!</v>
      </c>
    </row>
    <row r="1097" spans="1:9" ht="14.25">
      <c r="A1097" s="303" t="s">
        <v>2009</v>
      </c>
      <c r="B1097" s="303" t="s">
        <v>126</v>
      </c>
      <c r="C1097" s="354"/>
      <c r="D1097" s="354">
        <v>3</v>
      </c>
      <c r="E1097" s="354">
        <v>12</v>
      </c>
      <c r="F1097" s="354">
        <v>12</v>
      </c>
      <c r="G1097" s="353">
        <f t="shared" si="51"/>
        <v>400</v>
      </c>
      <c r="H1097" s="353" t="e">
        <f t="shared" si="52"/>
        <v>#DIV/0!</v>
      </c>
      <c r="I1097" s="353">
        <f t="shared" si="53"/>
        <v>100</v>
      </c>
    </row>
    <row r="1098" spans="1:9" ht="14.25">
      <c r="A1098" s="303" t="s">
        <v>2010</v>
      </c>
      <c r="B1098" s="303" t="s">
        <v>2011</v>
      </c>
      <c r="C1098" s="354">
        <v>202</v>
      </c>
      <c r="D1098" s="354">
        <v>6</v>
      </c>
      <c r="E1098" s="354">
        <v>21</v>
      </c>
      <c r="F1098" s="354">
        <v>21</v>
      </c>
      <c r="G1098" s="353">
        <f t="shared" si="51"/>
        <v>350</v>
      </c>
      <c r="H1098" s="353">
        <f t="shared" si="52"/>
        <v>10.396039603960396</v>
      </c>
      <c r="I1098" s="353">
        <f t="shared" si="53"/>
        <v>100</v>
      </c>
    </row>
    <row r="1099" spans="1:9" ht="14.25">
      <c r="A1099" s="303" t="s">
        <v>2012</v>
      </c>
      <c r="B1099" s="352" t="s">
        <v>2013</v>
      </c>
      <c r="C1099" s="353">
        <f>SUM(C1100:C1104)</f>
        <v>0</v>
      </c>
      <c r="D1099" s="353">
        <f>SUM(D1100:D1104)</f>
        <v>0</v>
      </c>
      <c r="E1099" s="353">
        <f>SUM(E1100:E1104)</f>
        <v>6</v>
      </c>
      <c r="F1099" s="353">
        <f>SUM(F1100:F1104)</f>
        <v>6</v>
      </c>
      <c r="G1099" s="353" t="e">
        <f t="shared" si="51"/>
        <v>#DIV/0!</v>
      </c>
      <c r="H1099" s="353" t="e">
        <f t="shared" si="52"/>
        <v>#DIV/0!</v>
      </c>
      <c r="I1099" s="353">
        <f t="shared" si="53"/>
        <v>100</v>
      </c>
    </row>
    <row r="1100" spans="1:9" ht="14.25">
      <c r="A1100" s="303" t="s">
        <v>2014</v>
      </c>
      <c r="B1100" s="303" t="s">
        <v>108</v>
      </c>
      <c r="C1100" s="354"/>
      <c r="D1100" s="354"/>
      <c r="E1100" s="354"/>
      <c r="F1100" s="354"/>
      <c r="G1100" s="353" t="e">
        <f t="shared" si="51"/>
        <v>#DIV/0!</v>
      </c>
      <c r="H1100" s="353" t="e">
        <f t="shared" si="52"/>
        <v>#DIV/0!</v>
      </c>
      <c r="I1100" s="353" t="e">
        <f t="shared" si="53"/>
        <v>#DIV/0!</v>
      </c>
    </row>
    <row r="1101" spans="1:9" ht="14.25">
      <c r="A1101" s="303" t="s">
        <v>2015</v>
      </c>
      <c r="B1101" s="303" t="s">
        <v>110</v>
      </c>
      <c r="C1101" s="354"/>
      <c r="D1101" s="354"/>
      <c r="E1101" s="354"/>
      <c r="F1101" s="354"/>
      <c r="G1101" s="353" t="e">
        <f t="shared" si="51"/>
        <v>#DIV/0!</v>
      </c>
      <c r="H1101" s="353" t="e">
        <f t="shared" si="52"/>
        <v>#DIV/0!</v>
      </c>
      <c r="I1101" s="353" t="e">
        <f t="shared" si="53"/>
        <v>#DIV/0!</v>
      </c>
    </row>
    <row r="1102" spans="1:9" ht="14.25">
      <c r="A1102" s="303" t="s">
        <v>2016</v>
      </c>
      <c r="B1102" s="303" t="s">
        <v>112</v>
      </c>
      <c r="C1102" s="354"/>
      <c r="D1102" s="354"/>
      <c r="E1102" s="354"/>
      <c r="F1102" s="354"/>
      <c r="G1102" s="353" t="e">
        <f t="shared" si="51"/>
        <v>#DIV/0!</v>
      </c>
      <c r="H1102" s="353" t="e">
        <f t="shared" si="52"/>
        <v>#DIV/0!</v>
      </c>
      <c r="I1102" s="353" t="e">
        <f t="shared" si="53"/>
        <v>#DIV/0!</v>
      </c>
    </row>
    <row r="1103" spans="1:9" ht="14.25">
      <c r="A1103" s="303" t="s">
        <v>2017</v>
      </c>
      <c r="B1103" s="303" t="s">
        <v>2018</v>
      </c>
      <c r="C1103" s="354"/>
      <c r="D1103" s="354"/>
      <c r="E1103" s="354"/>
      <c r="F1103" s="354"/>
      <c r="G1103" s="353" t="e">
        <f t="shared" si="51"/>
        <v>#DIV/0!</v>
      </c>
      <c r="H1103" s="353" t="e">
        <f t="shared" si="52"/>
        <v>#DIV/0!</v>
      </c>
      <c r="I1103" s="353" t="e">
        <f t="shared" si="53"/>
        <v>#DIV/0!</v>
      </c>
    </row>
    <row r="1104" spans="1:9" ht="14.25">
      <c r="A1104" s="303" t="s">
        <v>2019</v>
      </c>
      <c r="B1104" s="303" t="s">
        <v>2020</v>
      </c>
      <c r="C1104" s="354"/>
      <c r="D1104" s="354"/>
      <c r="E1104" s="354">
        <v>6</v>
      </c>
      <c r="F1104" s="354">
        <v>6</v>
      </c>
      <c r="G1104" s="353" t="e">
        <f t="shared" si="51"/>
        <v>#DIV/0!</v>
      </c>
      <c r="H1104" s="353" t="e">
        <f t="shared" si="52"/>
        <v>#DIV/0!</v>
      </c>
      <c r="I1104" s="353">
        <f t="shared" si="53"/>
        <v>100</v>
      </c>
    </row>
    <row r="1105" spans="1:9" ht="14.25">
      <c r="A1105" s="303" t="s">
        <v>2021</v>
      </c>
      <c r="B1105" s="352" t="s">
        <v>2022</v>
      </c>
      <c r="C1105" s="353">
        <f>SUM(C1106:C1107)</f>
        <v>9</v>
      </c>
      <c r="D1105" s="353">
        <f>SUM(D1106:D1107)</f>
        <v>0</v>
      </c>
      <c r="E1105" s="353">
        <f>SUM(E1106:E1107)</f>
        <v>0</v>
      </c>
      <c r="F1105" s="353">
        <f>SUM(F1106:F1107)</f>
        <v>0</v>
      </c>
      <c r="G1105" s="353" t="e">
        <f t="shared" si="51"/>
        <v>#DIV/0!</v>
      </c>
      <c r="H1105" s="353">
        <f t="shared" si="52"/>
        <v>0</v>
      </c>
      <c r="I1105" s="353" t="e">
        <f t="shared" si="53"/>
        <v>#DIV/0!</v>
      </c>
    </row>
    <row r="1106" spans="1:9" ht="14.25">
      <c r="A1106" s="303" t="s">
        <v>2023</v>
      </c>
      <c r="B1106" s="303" t="s">
        <v>2024</v>
      </c>
      <c r="C1106" s="354"/>
      <c r="D1106" s="354"/>
      <c r="E1106" s="354"/>
      <c r="F1106" s="354"/>
      <c r="G1106" s="353" t="e">
        <f t="shared" si="51"/>
        <v>#DIV/0!</v>
      </c>
      <c r="H1106" s="353" t="e">
        <f t="shared" si="52"/>
        <v>#DIV/0!</v>
      </c>
      <c r="I1106" s="353" t="e">
        <f t="shared" si="53"/>
        <v>#DIV/0!</v>
      </c>
    </row>
    <row r="1107" spans="1:9" ht="14.25">
      <c r="A1107" s="303" t="s">
        <v>2025</v>
      </c>
      <c r="B1107" s="303" t="s">
        <v>2026</v>
      </c>
      <c r="C1107" s="354">
        <v>9</v>
      </c>
      <c r="D1107" s="354"/>
      <c r="E1107" s="354"/>
      <c r="F1107" s="354"/>
      <c r="G1107" s="353" t="e">
        <f t="shared" si="51"/>
        <v>#DIV/0!</v>
      </c>
      <c r="H1107" s="353">
        <f t="shared" si="52"/>
        <v>0</v>
      </c>
      <c r="I1107" s="353" t="e">
        <f t="shared" si="53"/>
        <v>#DIV/0!</v>
      </c>
    </row>
    <row r="1108" spans="1:9" ht="14.25">
      <c r="A1108" s="303" t="s">
        <v>2027</v>
      </c>
      <c r="B1108" s="352" t="s">
        <v>2028</v>
      </c>
      <c r="C1108" s="353">
        <f>C1109+C1116+C1126+C1132+C1135</f>
        <v>27</v>
      </c>
      <c r="D1108" s="353">
        <f>D1109+D1116+D1126+D1132+D1135</f>
        <v>25</v>
      </c>
      <c r="E1108" s="353">
        <f>E1109+E1116+E1126+E1132+E1135</f>
        <v>18</v>
      </c>
      <c r="F1108" s="353">
        <f>F1109+F1116+F1126+F1132+F1135</f>
        <v>18</v>
      </c>
      <c r="G1108" s="353">
        <f t="shared" si="51"/>
        <v>72</v>
      </c>
      <c r="H1108" s="353">
        <f t="shared" si="52"/>
        <v>66.66666666666666</v>
      </c>
      <c r="I1108" s="353">
        <f t="shared" si="53"/>
        <v>100</v>
      </c>
    </row>
    <row r="1109" spans="1:9" ht="14.25">
      <c r="A1109" s="303" t="s">
        <v>2029</v>
      </c>
      <c r="B1109" s="352" t="s">
        <v>2030</v>
      </c>
      <c r="C1109" s="353">
        <f>SUM(C1110:C1115)</f>
        <v>0</v>
      </c>
      <c r="D1109" s="353">
        <f>SUM(D1110:D1115)</f>
        <v>0</v>
      </c>
      <c r="E1109" s="353">
        <f>SUM(E1110:E1115)</f>
        <v>0</v>
      </c>
      <c r="F1109" s="353">
        <f>SUM(F1110:F1115)</f>
        <v>0</v>
      </c>
      <c r="G1109" s="353" t="e">
        <f t="shared" si="51"/>
        <v>#DIV/0!</v>
      </c>
      <c r="H1109" s="353" t="e">
        <f t="shared" si="52"/>
        <v>#DIV/0!</v>
      </c>
      <c r="I1109" s="353" t="e">
        <f t="shared" si="53"/>
        <v>#DIV/0!</v>
      </c>
    </row>
    <row r="1110" spans="1:9" ht="14.25">
      <c r="A1110" s="303" t="s">
        <v>2031</v>
      </c>
      <c r="B1110" s="303" t="s">
        <v>108</v>
      </c>
      <c r="C1110" s="354"/>
      <c r="D1110" s="354"/>
      <c r="E1110" s="354"/>
      <c r="F1110" s="354"/>
      <c r="G1110" s="353" t="e">
        <f t="shared" si="51"/>
        <v>#DIV/0!</v>
      </c>
      <c r="H1110" s="353" t="e">
        <f t="shared" si="52"/>
        <v>#DIV/0!</v>
      </c>
      <c r="I1110" s="353" t="e">
        <f t="shared" si="53"/>
        <v>#DIV/0!</v>
      </c>
    </row>
    <row r="1111" spans="1:9" ht="14.25">
      <c r="A1111" s="303" t="s">
        <v>2032</v>
      </c>
      <c r="B1111" s="303" t="s">
        <v>110</v>
      </c>
      <c r="C1111" s="354"/>
      <c r="D1111" s="354"/>
      <c r="E1111" s="354"/>
      <c r="F1111" s="354"/>
      <c r="G1111" s="353" t="e">
        <f t="shared" si="51"/>
        <v>#DIV/0!</v>
      </c>
      <c r="H1111" s="353" t="e">
        <f t="shared" si="52"/>
        <v>#DIV/0!</v>
      </c>
      <c r="I1111" s="353" t="e">
        <f t="shared" si="53"/>
        <v>#DIV/0!</v>
      </c>
    </row>
    <row r="1112" spans="1:9" ht="14.25">
      <c r="A1112" s="303" t="s">
        <v>2033</v>
      </c>
      <c r="B1112" s="303" t="s">
        <v>112</v>
      </c>
      <c r="C1112" s="354"/>
      <c r="D1112" s="354"/>
      <c r="E1112" s="354"/>
      <c r="F1112" s="354"/>
      <c r="G1112" s="353" t="e">
        <f t="shared" si="51"/>
        <v>#DIV/0!</v>
      </c>
      <c r="H1112" s="353" t="e">
        <f t="shared" si="52"/>
        <v>#DIV/0!</v>
      </c>
      <c r="I1112" s="353" t="e">
        <f t="shared" si="53"/>
        <v>#DIV/0!</v>
      </c>
    </row>
    <row r="1113" spans="1:9" ht="14.25">
      <c r="A1113" s="303" t="s">
        <v>2034</v>
      </c>
      <c r="B1113" s="303" t="s">
        <v>2035</v>
      </c>
      <c r="C1113" s="354"/>
      <c r="D1113" s="354"/>
      <c r="E1113" s="354"/>
      <c r="F1113" s="354"/>
      <c r="G1113" s="353" t="e">
        <f t="shared" si="51"/>
        <v>#DIV/0!</v>
      </c>
      <c r="H1113" s="353" t="e">
        <f t="shared" si="52"/>
        <v>#DIV/0!</v>
      </c>
      <c r="I1113" s="353" t="e">
        <f t="shared" si="53"/>
        <v>#DIV/0!</v>
      </c>
    </row>
    <row r="1114" spans="1:9" ht="14.25">
      <c r="A1114" s="303" t="s">
        <v>2036</v>
      </c>
      <c r="B1114" s="303" t="s">
        <v>126</v>
      </c>
      <c r="C1114" s="354"/>
      <c r="D1114" s="354"/>
      <c r="E1114" s="354"/>
      <c r="F1114" s="354"/>
      <c r="G1114" s="353" t="e">
        <f t="shared" si="51"/>
        <v>#DIV/0!</v>
      </c>
      <c r="H1114" s="353" t="e">
        <f t="shared" si="52"/>
        <v>#DIV/0!</v>
      </c>
      <c r="I1114" s="353" t="e">
        <f t="shared" si="53"/>
        <v>#DIV/0!</v>
      </c>
    </row>
    <row r="1115" spans="1:9" ht="14.25">
      <c r="A1115" s="303" t="s">
        <v>2037</v>
      </c>
      <c r="B1115" s="303" t="s">
        <v>2038</v>
      </c>
      <c r="C1115" s="354"/>
      <c r="D1115" s="354"/>
      <c r="E1115" s="354"/>
      <c r="F1115" s="354"/>
      <c r="G1115" s="353" t="e">
        <f t="shared" si="51"/>
        <v>#DIV/0!</v>
      </c>
      <c r="H1115" s="353" t="e">
        <f t="shared" si="52"/>
        <v>#DIV/0!</v>
      </c>
      <c r="I1115" s="353" t="e">
        <f t="shared" si="53"/>
        <v>#DIV/0!</v>
      </c>
    </row>
    <row r="1116" spans="1:9" ht="14.25">
      <c r="A1116" s="303" t="s">
        <v>2039</v>
      </c>
      <c r="B1116" s="352" t="s">
        <v>2040</v>
      </c>
      <c r="C1116" s="353">
        <f>SUM(C1117:C1125)</f>
        <v>0</v>
      </c>
      <c r="D1116" s="353">
        <f>SUM(D1117:D1125)</f>
        <v>0</v>
      </c>
      <c r="E1116" s="353">
        <f>SUM(E1117:E1125)</f>
        <v>0</v>
      </c>
      <c r="F1116" s="353">
        <f>SUM(F1117:F1125)</f>
        <v>0</v>
      </c>
      <c r="G1116" s="353" t="e">
        <f t="shared" si="51"/>
        <v>#DIV/0!</v>
      </c>
      <c r="H1116" s="353" t="e">
        <f t="shared" si="52"/>
        <v>#DIV/0!</v>
      </c>
      <c r="I1116" s="353" t="e">
        <f t="shared" si="53"/>
        <v>#DIV/0!</v>
      </c>
    </row>
    <row r="1117" spans="1:9" ht="14.25">
      <c r="A1117" s="303" t="s">
        <v>2041</v>
      </c>
      <c r="B1117" s="303" t="s">
        <v>2042</v>
      </c>
      <c r="C1117" s="354"/>
      <c r="D1117" s="354"/>
      <c r="E1117" s="354"/>
      <c r="F1117" s="354"/>
      <c r="G1117" s="353" t="e">
        <f t="shared" si="51"/>
        <v>#DIV/0!</v>
      </c>
      <c r="H1117" s="353" t="e">
        <f t="shared" si="52"/>
        <v>#DIV/0!</v>
      </c>
      <c r="I1117" s="353" t="e">
        <f t="shared" si="53"/>
        <v>#DIV/0!</v>
      </c>
    </row>
    <row r="1118" spans="1:9" ht="14.25">
      <c r="A1118" s="303" t="s">
        <v>2043</v>
      </c>
      <c r="B1118" s="303" t="s">
        <v>2044</v>
      </c>
      <c r="C1118" s="354"/>
      <c r="D1118" s="354"/>
      <c r="E1118" s="354"/>
      <c r="F1118" s="354"/>
      <c r="G1118" s="353" t="e">
        <f t="shared" si="51"/>
        <v>#DIV/0!</v>
      </c>
      <c r="H1118" s="353" t="e">
        <f t="shared" si="52"/>
        <v>#DIV/0!</v>
      </c>
      <c r="I1118" s="353" t="e">
        <f t="shared" si="53"/>
        <v>#DIV/0!</v>
      </c>
    </row>
    <row r="1119" spans="1:9" ht="14.25">
      <c r="A1119" s="303" t="s">
        <v>2045</v>
      </c>
      <c r="B1119" s="303" t="s">
        <v>2046</v>
      </c>
      <c r="C1119" s="354"/>
      <c r="D1119" s="354"/>
      <c r="E1119" s="354"/>
      <c r="F1119" s="354"/>
      <c r="G1119" s="353" t="e">
        <f t="shared" si="51"/>
        <v>#DIV/0!</v>
      </c>
      <c r="H1119" s="353" t="e">
        <f t="shared" si="52"/>
        <v>#DIV/0!</v>
      </c>
      <c r="I1119" s="353" t="e">
        <f t="shared" si="53"/>
        <v>#DIV/0!</v>
      </c>
    </row>
    <row r="1120" spans="1:9" ht="14.25">
      <c r="A1120" s="303" t="s">
        <v>2047</v>
      </c>
      <c r="B1120" s="303" t="s">
        <v>2048</v>
      </c>
      <c r="C1120" s="354"/>
      <c r="D1120" s="354"/>
      <c r="E1120" s="354"/>
      <c r="F1120" s="354"/>
      <c r="G1120" s="353" t="e">
        <f t="shared" si="51"/>
        <v>#DIV/0!</v>
      </c>
      <c r="H1120" s="353" t="e">
        <f t="shared" si="52"/>
        <v>#DIV/0!</v>
      </c>
      <c r="I1120" s="353" t="e">
        <f t="shared" si="53"/>
        <v>#DIV/0!</v>
      </c>
    </row>
    <row r="1121" spans="1:9" ht="14.25">
      <c r="A1121" s="303" t="s">
        <v>2049</v>
      </c>
      <c r="B1121" s="303" t="s">
        <v>2050</v>
      </c>
      <c r="C1121" s="354"/>
      <c r="D1121" s="354"/>
      <c r="E1121" s="354"/>
      <c r="F1121" s="354"/>
      <c r="G1121" s="353" t="e">
        <f t="shared" si="51"/>
        <v>#DIV/0!</v>
      </c>
      <c r="H1121" s="353" t="e">
        <f t="shared" si="52"/>
        <v>#DIV/0!</v>
      </c>
      <c r="I1121" s="353" t="e">
        <f t="shared" si="53"/>
        <v>#DIV/0!</v>
      </c>
    </row>
    <row r="1122" spans="1:9" ht="14.25">
      <c r="A1122" s="303" t="s">
        <v>2051</v>
      </c>
      <c r="B1122" s="303" t="s">
        <v>2052</v>
      </c>
      <c r="C1122" s="354"/>
      <c r="D1122" s="354"/>
      <c r="E1122" s="354"/>
      <c r="F1122" s="354"/>
      <c r="G1122" s="353" t="e">
        <f t="shared" si="51"/>
        <v>#DIV/0!</v>
      </c>
      <c r="H1122" s="353" t="e">
        <f t="shared" si="52"/>
        <v>#DIV/0!</v>
      </c>
      <c r="I1122" s="353" t="e">
        <f t="shared" si="53"/>
        <v>#DIV/0!</v>
      </c>
    </row>
    <row r="1123" spans="1:9" ht="14.25">
      <c r="A1123" s="303" t="s">
        <v>2053</v>
      </c>
      <c r="B1123" s="303" t="s">
        <v>2054</v>
      </c>
      <c r="C1123" s="354"/>
      <c r="D1123" s="354"/>
      <c r="E1123" s="354"/>
      <c r="F1123" s="354"/>
      <c r="G1123" s="353" t="e">
        <f t="shared" si="51"/>
        <v>#DIV/0!</v>
      </c>
      <c r="H1123" s="353" t="e">
        <f t="shared" si="52"/>
        <v>#DIV/0!</v>
      </c>
      <c r="I1123" s="353" t="e">
        <f t="shared" si="53"/>
        <v>#DIV/0!</v>
      </c>
    </row>
    <row r="1124" spans="1:9" ht="14.25">
      <c r="A1124" s="303" t="s">
        <v>2055</v>
      </c>
      <c r="B1124" s="303" t="s">
        <v>2056</v>
      </c>
      <c r="C1124" s="354"/>
      <c r="D1124" s="354"/>
      <c r="E1124" s="354"/>
      <c r="F1124" s="354"/>
      <c r="G1124" s="353" t="e">
        <f t="shared" si="51"/>
        <v>#DIV/0!</v>
      </c>
      <c r="H1124" s="353" t="e">
        <f t="shared" si="52"/>
        <v>#DIV/0!</v>
      </c>
      <c r="I1124" s="353" t="e">
        <f t="shared" si="53"/>
        <v>#DIV/0!</v>
      </c>
    </row>
    <row r="1125" spans="1:9" ht="14.25">
      <c r="A1125" s="303" t="s">
        <v>2057</v>
      </c>
      <c r="B1125" s="356" t="s">
        <v>2058</v>
      </c>
      <c r="C1125" s="354"/>
      <c r="D1125" s="354"/>
      <c r="E1125" s="354"/>
      <c r="F1125" s="354"/>
      <c r="G1125" s="353" t="e">
        <f t="shared" si="51"/>
        <v>#DIV/0!</v>
      </c>
      <c r="H1125" s="353" t="e">
        <f t="shared" si="52"/>
        <v>#DIV/0!</v>
      </c>
      <c r="I1125" s="353" t="e">
        <f t="shared" si="53"/>
        <v>#DIV/0!</v>
      </c>
    </row>
    <row r="1126" spans="1:9" ht="14.25">
      <c r="A1126" s="356" t="s">
        <v>2059</v>
      </c>
      <c r="B1126" s="357" t="s">
        <v>2060</v>
      </c>
      <c r="C1126" s="358">
        <f>SUM(C1127:C1131)</f>
        <v>1</v>
      </c>
      <c r="D1126" s="358">
        <f>SUM(D1127:D1131)</f>
        <v>1</v>
      </c>
      <c r="E1126" s="358">
        <f>SUM(E1127:E1131)</f>
        <v>2</v>
      </c>
      <c r="F1126" s="358">
        <f>SUM(F1127:F1131)</f>
        <v>2</v>
      </c>
      <c r="G1126" s="353">
        <f t="shared" si="51"/>
        <v>200</v>
      </c>
      <c r="H1126" s="353">
        <f t="shared" si="52"/>
        <v>200</v>
      </c>
      <c r="I1126" s="353">
        <f t="shared" si="53"/>
        <v>100</v>
      </c>
    </row>
    <row r="1127" spans="1:9" ht="14.25">
      <c r="A1127" s="303" t="s">
        <v>2061</v>
      </c>
      <c r="B1127" s="303" t="s">
        <v>2062</v>
      </c>
      <c r="C1127" s="354"/>
      <c r="D1127" s="354"/>
      <c r="E1127" s="354"/>
      <c r="F1127" s="354"/>
      <c r="G1127" s="353" t="e">
        <f t="shared" si="51"/>
        <v>#DIV/0!</v>
      </c>
      <c r="H1127" s="353" t="e">
        <f t="shared" si="52"/>
        <v>#DIV/0!</v>
      </c>
      <c r="I1127" s="353" t="e">
        <f t="shared" si="53"/>
        <v>#DIV/0!</v>
      </c>
    </row>
    <row r="1128" spans="1:9" ht="14.25">
      <c r="A1128" s="303" t="s">
        <v>2063</v>
      </c>
      <c r="B1128" s="303" t="s">
        <v>2064</v>
      </c>
      <c r="C1128" s="354"/>
      <c r="D1128" s="354"/>
      <c r="E1128" s="354"/>
      <c r="F1128" s="354"/>
      <c r="G1128" s="353" t="e">
        <f t="shared" si="51"/>
        <v>#DIV/0!</v>
      </c>
      <c r="H1128" s="353" t="e">
        <f t="shared" si="52"/>
        <v>#DIV/0!</v>
      </c>
      <c r="I1128" s="353" t="e">
        <f t="shared" si="53"/>
        <v>#DIV/0!</v>
      </c>
    </row>
    <row r="1129" spans="1:9" ht="14.25">
      <c r="A1129" s="303" t="s">
        <v>2065</v>
      </c>
      <c r="B1129" s="303" t="s">
        <v>2066</v>
      </c>
      <c r="C1129" s="354"/>
      <c r="D1129" s="354"/>
      <c r="E1129" s="354"/>
      <c r="F1129" s="354"/>
      <c r="G1129" s="353" t="e">
        <f t="shared" si="51"/>
        <v>#DIV/0!</v>
      </c>
      <c r="H1129" s="353" t="e">
        <f t="shared" si="52"/>
        <v>#DIV/0!</v>
      </c>
      <c r="I1129" s="353" t="e">
        <f t="shared" si="53"/>
        <v>#DIV/0!</v>
      </c>
    </row>
    <row r="1130" spans="1:9" ht="14.25">
      <c r="A1130" s="303" t="s">
        <v>2067</v>
      </c>
      <c r="B1130" s="303" t="s">
        <v>2068</v>
      </c>
      <c r="C1130" s="354"/>
      <c r="D1130" s="354"/>
      <c r="E1130" s="354"/>
      <c r="F1130" s="354"/>
      <c r="G1130" s="353" t="e">
        <f t="shared" si="51"/>
        <v>#DIV/0!</v>
      </c>
      <c r="H1130" s="353" t="e">
        <f t="shared" si="52"/>
        <v>#DIV/0!</v>
      </c>
      <c r="I1130" s="353" t="e">
        <f t="shared" si="53"/>
        <v>#DIV/0!</v>
      </c>
    </row>
    <row r="1131" spans="1:9" ht="14.25">
      <c r="A1131" s="303" t="s">
        <v>2069</v>
      </c>
      <c r="B1131" s="303" t="s">
        <v>2070</v>
      </c>
      <c r="C1131" s="354">
        <v>1</v>
      </c>
      <c r="D1131" s="354">
        <v>1</v>
      </c>
      <c r="E1131" s="354">
        <v>2</v>
      </c>
      <c r="F1131" s="354">
        <v>2</v>
      </c>
      <c r="G1131" s="353">
        <f t="shared" si="51"/>
        <v>200</v>
      </c>
      <c r="H1131" s="353">
        <f t="shared" si="52"/>
        <v>200</v>
      </c>
      <c r="I1131" s="353">
        <f t="shared" si="53"/>
        <v>100</v>
      </c>
    </row>
    <row r="1132" spans="1:9" ht="14.25">
      <c r="A1132" s="303" t="s">
        <v>2071</v>
      </c>
      <c r="B1132" s="352" t="s">
        <v>2072</v>
      </c>
      <c r="C1132" s="353">
        <f>SUM(C1133:C1134)</f>
        <v>0</v>
      </c>
      <c r="D1132" s="353">
        <f>SUM(D1133:D1134)</f>
        <v>0</v>
      </c>
      <c r="E1132" s="353">
        <f>SUM(E1133:E1134)</f>
        <v>0</v>
      </c>
      <c r="F1132" s="353">
        <f>SUM(F1133:F1134)</f>
        <v>0</v>
      </c>
      <c r="G1132" s="353" t="e">
        <f t="shared" si="51"/>
        <v>#DIV/0!</v>
      </c>
      <c r="H1132" s="353" t="e">
        <f t="shared" si="52"/>
        <v>#DIV/0!</v>
      </c>
      <c r="I1132" s="353" t="e">
        <f t="shared" si="53"/>
        <v>#DIV/0!</v>
      </c>
    </row>
    <row r="1133" spans="1:9" ht="14.25">
      <c r="A1133" s="303" t="s">
        <v>2073</v>
      </c>
      <c r="B1133" s="303" t="s">
        <v>2074</v>
      </c>
      <c r="C1133" s="354"/>
      <c r="D1133" s="354"/>
      <c r="E1133" s="354"/>
      <c r="F1133" s="354"/>
      <c r="G1133" s="353" t="e">
        <f t="shared" si="51"/>
        <v>#DIV/0!</v>
      </c>
      <c r="H1133" s="353" t="e">
        <f t="shared" si="52"/>
        <v>#DIV/0!</v>
      </c>
      <c r="I1133" s="353" t="e">
        <f t="shared" si="53"/>
        <v>#DIV/0!</v>
      </c>
    </row>
    <row r="1134" spans="1:9" ht="14.25">
      <c r="A1134" s="303" t="s">
        <v>2075</v>
      </c>
      <c r="B1134" s="303" t="s">
        <v>2076</v>
      </c>
      <c r="C1134" s="354"/>
      <c r="D1134" s="354"/>
      <c r="E1134" s="354"/>
      <c r="F1134" s="354"/>
      <c r="G1134" s="353" t="e">
        <f t="shared" si="51"/>
        <v>#DIV/0!</v>
      </c>
      <c r="H1134" s="353" t="e">
        <f t="shared" si="52"/>
        <v>#DIV/0!</v>
      </c>
      <c r="I1134" s="353" t="e">
        <f t="shared" si="53"/>
        <v>#DIV/0!</v>
      </c>
    </row>
    <row r="1135" spans="1:9" ht="14.25">
      <c r="A1135" s="303" t="s">
        <v>2077</v>
      </c>
      <c r="B1135" s="352" t="s">
        <v>2078</v>
      </c>
      <c r="C1135" s="353">
        <f>SUM(C1136:C1137)</f>
        <v>26</v>
      </c>
      <c r="D1135" s="353">
        <f>SUM(D1136:D1137)</f>
        <v>24</v>
      </c>
      <c r="E1135" s="353">
        <f>SUM(E1136:E1137)</f>
        <v>16</v>
      </c>
      <c r="F1135" s="353">
        <f>SUM(F1136:F1137)</f>
        <v>16</v>
      </c>
      <c r="G1135" s="353">
        <f t="shared" si="51"/>
        <v>66.66666666666666</v>
      </c>
      <c r="H1135" s="353">
        <f t="shared" si="52"/>
        <v>61.53846153846154</v>
      </c>
      <c r="I1135" s="353">
        <f t="shared" si="53"/>
        <v>100</v>
      </c>
    </row>
    <row r="1136" spans="1:9" ht="14.25">
      <c r="A1136" s="303">
        <v>2179902</v>
      </c>
      <c r="B1136" s="303" t="s">
        <v>2079</v>
      </c>
      <c r="C1136" s="354">
        <v>25</v>
      </c>
      <c r="D1136" s="354"/>
      <c r="E1136" s="354"/>
      <c r="F1136" s="354"/>
      <c r="G1136" s="353" t="e">
        <f t="shared" si="51"/>
        <v>#DIV/0!</v>
      </c>
      <c r="H1136" s="353">
        <f t="shared" si="52"/>
        <v>0</v>
      </c>
      <c r="I1136" s="353" t="e">
        <f t="shared" si="53"/>
        <v>#DIV/0!</v>
      </c>
    </row>
    <row r="1137" spans="1:9" ht="14.25">
      <c r="A1137" s="303">
        <v>2179999</v>
      </c>
      <c r="B1137" s="303" t="s">
        <v>2080</v>
      </c>
      <c r="C1137" s="354">
        <v>1</v>
      </c>
      <c r="D1137" s="354">
        <v>24</v>
      </c>
      <c r="E1137" s="354">
        <v>16</v>
      </c>
      <c r="F1137" s="354">
        <v>16</v>
      </c>
      <c r="G1137" s="353">
        <f t="shared" si="51"/>
        <v>66.66666666666666</v>
      </c>
      <c r="H1137" s="353">
        <f t="shared" si="52"/>
        <v>1600</v>
      </c>
      <c r="I1137" s="353">
        <f t="shared" si="53"/>
        <v>100</v>
      </c>
    </row>
    <row r="1138" spans="1:9" ht="14.25">
      <c r="A1138" s="303" t="s">
        <v>2081</v>
      </c>
      <c r="B1138" s="352" t="s">
        <v>2082</v>
      </c>
      <c r="C1138" s="353">
        <f>SUM(C1139:C1147)</f>
        <v>0</v>
      </c>
      <c r="D1138" s="353">
        <f>SUM(D1139:D1147)</f>
        <v>0</v>
      </c>
      <c r="E1138" s="353">
        <f>SUM(E1139:E1147)</f>
        <v>0</v>
      </c>
      <c r="F1138" s="353">
        <f>SUM(F1139:F1147)</f>
        <v>0</v>
      </c>
      <c r="G1138" s="353" t="e">
        <f t="shared" si="51"/>
        <v>#DIV/0!</v>
      </c>
      <c r="H1138" s="353" t="e">
        <f t="shared" si="52"/>
        <v>#DIV/0!</v>
      </c>
      <c r="I1138" s="353" t="e">
        <f t="shared" si="53"/>
        <v>#DIV/0!</v>
      </c>
    </row>
    <row r="1139" spans="1:9" ht="14.25">
      <c r="A1139" s="303" t="s">
        <v>2083</v>
      </c>
      <c r="B1139" s="352" t="s">
        <v>2084</v>
      </c>
      <c r="C1139" s="354"/>
      <c r="D1139" s="354"/>
      <c r="E1139" s="354"/>
      <c r="F1139" s="354"/>
      <c r="G1139" s="353" t="e">
        <f t="shared" si="51"/>
        <v>#DIV/0!</v>
      </c>
      <c r="H1139" s="353" t="e">
        <f t="shared" si="52"/>
        <v>#DIV/0!</v>
      </c>
      <c r="I1139" s="353" t="e">
        <f t="shared" si="53"/>
        <v>#DIV/0!</v>
      </c>
    </row>
    <row r="1140" spans="1:9" ht="14.25">
      <c r="A1140" s="303" t="s">
        <v>2085</v>
      </c>
      <c r="B1140" s="352" t="s">
        <v>2086</v>
      </c>
      <c r="C1140" s="354"/>
      <c r="D1140" s="354"/>
      <c r="E1140" s="354"/>
      <c r="F1140" s="354"/>
      <c r="G1140" s="353" t="e">
        <f t="shared" si="51"/>
        <v>#DIV/0!</v>
      </c>
      <c r="H1140" s="353" t="e">
        <f t="shared" si="52"/>
        <v>#DIV/0!</v>
      </c>
      <c r="I1140" s="353" t="e">
        <f t="shared" si="53"/>
        <v>#DIV/0!</v>
      </c>
    </row>
    <row r="1141" spans="1:9" ht="14.25">
      <c r="A1141" s="303" t="s">
        <v>2087</v>
      </c>
      <c r="B1141" s="352" t="s">
        <v>2088</v>
      </c>
      <c r="C1141" s="354"/>
      <c r="D1141" s="354"/>
      <c r="E1141" s="354"/>
      <c r="F1141" s="354"/>
      <c r="G1141" s="353" t="e">
        <f t="shared" si="51"/>
        <v>#DIV/0!</v>
      </c>
      <c r="H1141" s="353" t="e">
        <f t="shared" si="52"/>
        <v>#DIV/0!</v>
      </c>
      <c r="I1141" s="353" t="e">
        <f t="shared" si="53"/>
        <v>#DIV/0!</v>
      </c>
    </row>
    <row r="1142" spans="1:9" ht="14.25">
      <c r="A1142" s="303" t="s">
        <v>2089</v>
      </c>
      <c r="B1142" s="352" t="s">
        <v>2090</v>
      </c>
      <c r="C1142" s="354"/>
      <c r="D1142" s="354"/>
      <c r="E1142" s="354"/>
      <c r="F1142" s="354"/>
      <c r="G1142" s="353" t="e">
        <f t="shared" si="51"/>
        <v>#DIV/0!</v>
      </c>
      <c r="H1142" s="353" t="e">
        <f t="shared" si="52"/>
        <v>#DIV/0!</v>
      </c>
      <c r="I1142" s="353" t="e">
        <f t="shared" si="53"/>
        <v>#DIV/0!</v>
      </c>
    </row>
    <row r="1143" spans="1:9" ht="14.25">
      <c r="A1143" s="303" t="s">
        <v>2091</v>
      </c>
      <c r="B1143" s="352" t="s">
        <v>2092</v>
      </c>
      <c r="C1143" s="354"/>
      <c r="D1143" s="354"/>
      <c r="E1143" s="354"/>
      <c r="F1143" s="354"/>
      <c r="G1143" s="353" t="e">
        <f t="shared" si="51"/>
        <v>#DIV/0!</v>
      </c>
      <c r="H1143" s="353" t="e">
        <f t="shared" si="52"/>
        <v>#DIV/0!</v>
      </c>
      <c r="I1143" s="353" t="e">
        <f t="shared" si="53"/>
        <v>#DIV/0!</v>
      </c>
    </row>
    <row r="1144" spans="1:9" ht="14.25">
      <c r="A1144" s="303" t="s">
        <v>2093</v>
      </c>
      <c r="B1144" s="352" t="s">
        <v>2094</v>
      </c>
      <c r="C1144" s="354"/>
      <c r="D1144" s="354"/>
      <c r="E1144" s="354"/>
      <c r="F1144" s="354"/>
      <c r="G1144" s="353" t="e">
        <f t="shared" si="51"/>
        <v>#DIV/0!</v>
      </c>
      <c r="H1144" s="353" t="e">
        <f t="shared" si="52"/>
        <v>#DIV/0!</v>
      </c>
      <c r="I1144" s="353" t="e">
        <f t="shared" si="53"/>
        <v>#DIV/0!</v>
      </c>
    </row>
    <row r="1145" spans="1:9" ht="14.25">
      <c r="A1145" s="303" t="s">
        <v>2095</v>
      </c>
      <c r="B1145" s="352" t="s">
        <v>2096</v>
      </c>
      <c r="C1145" s="354"/>
      <c r="D1145" s="354"/>
      <c r="E1145" s="354"/>
      <c r="F1145" s="354"/>
      <c r="G1145" s="353" t="e">
        <f t="shared" si="51"/>
        <v>#DIV/0!</v>
      </c>
      <c r="H1145" s="353" t="e">
        <f t="shared" si="52"/>
        <v>#DIV/0!</v>
      </c>
      <c r="I1145" s="353" t="e">
        <f t="shared" si="53"/>
        <v>#DIV/0!</v>
      </c>
    </row>
    <row r="1146" spans="1:9" ht="14.25">
      <c r="A1146" s="303" t="s">
        <v>2097</v>
      </c>
      <c r="B1146" s="352" t="s">
        <v>2098</v>
      </c>
      <c r="C1146" s="354"/>
      <c r="D1146" s="354"/>
      <c r="E1146" s="354"/>
      <c r="F1146" s="354"/>
      <c r="G1146" s="353" t="e">
        <f t="shared" si="51"/>
        <v>#DIV/0!</v>
      </c>
      <c r="H1146" s="353" t="e">
        <f t="shared" si="52"/>
        <v>#DIV/0!</v>
      </c>
      <c r="I1146" s="353" t="e">
        <f t="shared" si="53"/>
        <v>#DIV/0!</v>
      </c>
    </row>
    <row r="1147" spans="1:9" ht="14.25">
      <c r="A1147" s="303" t="s">
        <v>2099</v>
      </c>
      <c r="B1147" s="352" t="s">
        <v>2100</v>
      </c>
      <c r="C1147" s="354"/>
      <c r="D1147" s="354"/>
      <c r="E1147" s="354"/>
      <c r="F1147" s="354"/>
      <c r="G1147" s="353" t="e">
        <f t="shared" si="51"/>
        <v>#DIV/0!</v>
      </c>
      <c r="H1147" s="353" t="e">
        <f t="shared" si="52"/>
        <v>#DIV/0!</v>
      </c>
      <c r="I1147" s="353" t="e">
        <f t="shared" si="53"/>
        <v>#DIV/0!</v>
      </c>
    </row>
    <row r="1148" spans="1:9" ht="14.25">
      <c r="A1148" s="303" t="s">
        <v>2101</v>
      </c>
      <c r="B1148" s="352" t="s">
        <v>2102</v>
      </c>
      <c r="C1148" s="353">
        <f>SUM(C1149,C1176,C1191)</f>
        <v>734</v>
      </c>
      <c r="D1148" s="353">
        <f>SUM(D1149,D1176,D1191)</f>
        <v>591</v>
      </c>
      <c r="E1148" s="353">
        <f>SUM(E1149,E1176,E1191)</f>
        <v>995</v>
      </c>
      <c r="F1148" s="353">
        <f>SUM(F1149,F1176,F1191)</f>
        <v>995</v>
      </c>
      <c r="G1148" s="353">
        <f t="shared" si="51"/>
        <v>168.35871404399322</v>
      </c>
      <c r="H1148" s="353">
        <f t="shared" si="52"/>
        <v>135.55858310626704</v>
      </c>
      <c r="I1148" s="353">
        <f t="shared" si="53"/>
        <v>100</v>
      </c>
    </row>
    <row r="1149" spans="1:9" ht="14.25">
      <c r="A1149" s="303" t="s">
        <v>2103</v>
      </c>
      <c r="B1149" s="352" t="s">
        <v>2104</v>
      </c>
      <c r="C1149" s="353">
        <f>SUM(C1150:C1175)</f>
        <v>724</v>
      </c>
      <c r="D1149" s="353">
        <f>SUM(D1150:D1175)</f>
        <v>581</v>
      </c>
      <c r="E1149" s="353">
        <f>SUM(E1150:E1175)</f>
        <v>985</v>
      </c>
      <c r="F1149" s="353">
        <f>SUM(F1150:F1175)</f>
        <v>985</v>
      </c>
      <c r="G1149" s="353">
        <f t="shared" si="51"/>
        <v>169.5352839931153</v>
      </c>
      <c r="H1149" s="353">
        <f t="shared" si="52"/>
        <v>136.04972375690608</v>
      </c>
      <c r="I1149" s="353">
        <f t="shared" si="53"/>
        <v>100</v>
      </c>
    </row>
    <row r="1150" spans="1:9" ht="14.25">
      <c r="A1150" s="303" t="s">
        <v>2105</v>
      </c>
      <c r="B1150" s="303" t="s">
        <v>108</v>
      </c>
      <c r="C1150" s="354">
        <v>181</v>
      </c>
      <c r="D1150" s="354">
        <v>228</v>
      </c>
      <c r="E1150" s="354">
        <v>257</v>
      </c>
      <c r="F1150" s="354">
        <v>257</v>
      </c>
      <c r="G1150" s="353">
        <f t="shared" si="51"/>
        <v>112.71929824561404</v>
      </c>
      <c r="H1150" s="353">
        <f t="shared" si="52"/>
        <v>141.9889502762431</v>
      </c>
      <c r="I1150" s="353">
        <f t="shared" si="53"/>
        <v>100</v>
      </c>
    </row>
    <row r="1151" spans="1:9" ht="14.25">
      <c r="A1151" s="303" t="s">
        <v>2106</v>
      </c>
      <c r="B1151" s="303" t="s">
        <v>110</v>
      </c>
      <c r="C1151" s="354">
        <v>2</v>
      </c>
      <c r="D1151" s="354"/>
      <c r="E1151" s="354"/>
      <c r="F1151" s="354"/>
      <c r="G1151" s="353" t="e">
        <f t="shared" si="51"/>
        <v>#DIV/0!</v>
      </c>
      <c r="H1151" s="353">
        <f t="shared" si="52"/>
        <v>0</v>
      </c>
      <c r="I1151" s="353" t="e">
        <f t="shared" si="53"/>
        <v>#DIV/0!</v>
      </c>
    </row>
    <row r="1152" spans="1:9" ht="14.25">
      <c r="A1152" s="303" t="s">
        <v>2107</v>
      </c>
      <c r="B1152" s="303" t="s">
        <v>112</v>
      </c>
      <c r="C1152" s="354"/>
      <c r="D1152" s="354"/>
      <c r="E1152" s="354"/>
      <c r="F1152" s="354"/>
      <c r="G1152" s="353" t="e">
        <f t="shared" si="51"/>
        <v>#DIV/0!</v>
      </c>
      <c r="H1152" s="353" t="e">
        <f t="shared" si="52"/>
        <v>#DIV/0!</v>
      </c>
      <c r="I1152" s="353" t="e">
        <f t="shared" si="53"/>
        <v>#DIV/0!</v>
      </c>
    </row>
    <row r="1153" spans="1:9" ht="14.25">
      <c r="A1153" s="303" t="s">
        <v>2108</v>
      </c>
      <c r="B1153" s="303" t="s">
        <v>2109</v>
      </c>
      <c r="C1153" s="354">
        <v>5</v>
      </c>
      <c r="D1153" s="354">
        <v>50</v>
      </c>
      <c r="E1153" s="354">
        <v>5</v>
      </c>
      <c r="F1153" s="354">
        <v>5</v>
      </c>
      <c r="G1153" s="353">
        <f t="shared" si="51"/>
        <v>10</v>
      </c>
      <c r="H1153" s="353">
        <f t="shared" si="52"/>
        <v>100</v>
      </c>
      <c r="I1153" s="353">
        <f t="shared" si="53"/>
        <v>100</v>
      </c>
    </row>
    <row r="1154" spans="1:9" ht="14.25">
      <c r="A1154" s="303" t="s">
        <v>2110</v>
      </c>
      <c r="B1154" s="303" t="s">
        <v>2111</v>
      </c>
      <c r="C1154" s="354">
        <v>8</v>
      </c>
      <c r="D1154" s="354">
        <v>2</v>
      </c>
      <c r="E1154" s="354">
        <v>271</v>
      </c>
      <c r="F1154" s="354">
        <v>271</v>
      </c>
      <c r="G1154" s="353">
        <f t="shared" si="51"/>
        <v>13550</v>
      </c>
      <c r="H1154" s="353">
        <f t="shared" si="52"/>
        <v>3387.5</v>
      </c>
      <c r="I1154" s="353">
        <f t="shared" si="53"/>
        <v>100</v>
      </c>
    </row>
    <row r="1155" spans="1:9" ht="14.25">
      <c r="A1155" s="303" t="s">
        <v>2112</v>
      </c>
      <c r="B1155" s="303" t="s">
        <v>2113</v>
      </c>
      <c r="C1155" s="354"/>
      <c r="D1155" s="354"/>
      <c r="E1155" s="354"/>
      <c r="F1155" s="354"/>
      <c r="G1155" s="353" t="e">
        <f t="shared" si="51"/>
        <v>#DIV/0!</v>
      </c>
      <c r="H1155" s="353" t="e">
        <f t="shared" si="52"/>
        <v>#DIV/0!</v>
      </c>
      <c r="I1155" s="353" t="e">
        <f t="shared" si="53"/>
        <v>#DIV/0!</v>
      </c>
    </row>
    <row r="1156" spans="1:9" ht="14.25">
      <c r="A1156" s="303" t="s">
        <v>2114</v>
      </c>
      <c r="B1156" s="303" t="s">
        <v>2115</v>
      </c>
      <c r="C1156" s="354">
        <v>44</v>
      </c>
      <c r="D1156" s="354">
        <v>45</v>
      </c>
      <c r="E1156" s="354">
        <v>44</v>
      </c>
      <c r="F1156" s="354">
        <v>44</v>
      </c>
      <c r="G1156" s="353">
        <f t="shared" si="51"/>
        <v>97.77777777777777</v>
      </c>
      <c r="H1156" s="353">
        <f t="shared" si="52"/>
        <v>100</v>
      </c>
      <c r="I1156" s="353">
        <f t="shared" si="53"/>
        <v>100</v>
      </c>
    </row>
    <row r="1157" spans="1:9" ht="14.25">
      <c r="A1157" s="303" t="s">
        <v>2116</v>
      </c>
      <c r="B1157" s="303" t="s">
        <v>2117</v>
      </c>
      <c r="C1157" s="354"/>
      <c r="D1157" s="354">
        <v>4</v>
      </c>
      <c r="E1157" s="354">
        <v>4</v>
      </c>
      <c r="F1157" s="354">
        <v>4</v>
      </c>
      <c r="G1157" s="353">
        <f t="shared" si="51"/>
        <v>100</v>
      </c>
      <c r="H1157" s="353" t="e">
        <f t="shared" si="52"/>
        <v>#DIV/0!</v>
      </c>
      <c r="I1157" s="353">
        <f t="shared" si="53"/>
        <v>100</v>
      </c>
    </row>
    <row r="1158" spans="1:9" ht="14.25">
      <c r="A1158" s="303" t="s">
        <v>2118</v>
      </c>
      <c r="B1158" s="303" t="s">
        <v>2119</v>
      </c>
      <c r="C1158" s="354"/>
      <c r="D1158" s="354"/>
      <c r="E1158" s="354"/>
      <c r="F1158" s="354"/>
      <c r="G1158" s="353" t="e">
        <f aca="true" t="shared" si="54" ref="G1158:G1221">F1158/D1158*100</f>
        <v>#DIV/0!</v>
      </c>
      <c r="H1158" s="353" t="e">
        <f aca="true" t="shared" si="55" ref="H1158:H1221">F1158/C1158*100</f>
        <v>#DIV/0!</v>
      </c>
      <c r="I1158" s="353" t="e">
        <f aca="true" t="shared" si="56" ref="I1158:I1221">F1158/E1158*100</f>
        <v>#DIV/0!</v>
      </c>
    </row>
    <row r="1159" spans="1:9" ht="14.25">
      <c r="A1159" s="303" t="s">
        <v>2120</v>
      </c>
      <c r="B1159" s="303" t="s">
        <v>2121</v>
      </c>
      <c r="C1159" s="354"/>
      <c r="D1159" s="354"/>
      <c r="E1159" s="354">
        <v>20</v>
      </c>
      <c r="F1159" s="354">
        <v>20</v>
      </c>
      <c r="G1159" s="353" t="e">
        <f t="shared" si="54"/>
        <v>#DIV/0!</v>
      </c>
      <c r="H1159" s="353" t="e">
        <f t="shared" si="55"/>
        <v>#DIV/0!</v>
      </c>
      <c r="I1159" s="353">
        <f t="shared" si="56"/>
        <v>100</v>
      </c>
    </row>
    <row r="1160" spans="1:9" ht="14.25">
      <c r="A1160" s="303" t="s">
        <v>2122</v>
      </c>
      <c r="B1160" s="303" t="s">
        <v>2123</v>
      </c>
      <c r="C1160" s="354"/>
      <c r="D1160" s="354"/>
      <c r="E1160" s="354"/>
      <c r="F1160" s="354"/>
      <c r="G1160" s="353" t="e">
        <f t="shared" si="54"/>
        <v>#DIV/0!</v>
      </c>
      <c r="H1160" s="353" t="e">
        <f t="shared" si="55"/>
        <v>#DIV/0!</v>
      </c>
      <c r="I1160" s="353" t="e">
        <f t="shared" si="56"/>
        <v>#DIV/0!</v>
      </c>
    </row>
    <row r="1161" spans="1:9" ht="14.25">
      <c r="A1161" s="303" t="s">
        <v>2124</v>
      </c>
      <c r="B1161" s="303" t="s">
        <v>2125</v>
      </c>
      <c r="C1161" s="354"/>
      <c r="D1161" s="354"/>
      <c r="E1161" s="354"/>
      <c r="F1161" s="354"/>
      <c r="G1161" s="353" t="e">
        <f t="shared" si="54"/>
        <v>#DIV/0!</v>
      </c>
      <c r="H1161" s="353" t="e">
        <f t="shared" si="55"/>
        <v>#DIV/0!</v>
      </c>
      <c r="I1161" s="353" t="e">
        <f t="shared" si="56"/>
        <v>#DIV/0!</v>
      </c>
    </row>
    <row r="1162" spans="1:9" ht="14.25">
      <c r="A1162" s="303" t="s">
        <v>2126</v>
      </c>
      <c r="B1162" s="303" t="s">
        <v>2127</v>
      </c>
      <c r="C1162" s="354"/>
      <c r="D1162" s="354"/>
      <c r="E1162" s="354"/>
      <c r="F1162" s="354"/>
      <c r="G1162" s="353" t="e">
        <f t="shared" si="54"/>
        <v>#DIV/0!</v>
      </c>
      <c r="H1162" s="353" t="e">
        <f t="shared" si="55"/>
        <v>#DIV/0!</v>
      </c>
      <c r="I1162" s="353" t="e">
        <f t="shared" si="56"/>
        <v>#DIV/0!</v>
      </c>
    </row>
    <row r="1163" spans="1:9" ht="14.25">
      <c r="A1163" s="303" t="s">
        <v>2128</v>
      </c>
      <c r="B1163" s="303" t="s">
        <v>2129</v>
      </c>
      <c r="C1163" s="354"/>
      <c r="D1163" s="354"/>
      <c r="E1163" s="354"/>
      <c r="F1163" s="354"/>
      <c r="G1163" s="353" t="e">
        <f t="shared" si="54"/>
        <v>#DIV/0!</v>
      </c>
      <c r="H1163" s="353" t="e">
        <f t="shared" si="55"/>
        <v>#DIV/0!</v>
      </c>
      <c r="I1163" s="353" t="e">
        <f t="shared" si="56"/>
        <v>#DIV/0!</v>
      </c>
    </row>
    <row r="1164" spans="1:9" ht="14.25">
      <c r="A1164" s="303" t="s">
        <v>2130</v>
      </c>
      <c r="B1164" s="303" t="s">
        <v>2131</v>
      </c>
      <c r="C1164" s="354"/>
      <c r="D1164" s="354"/>
      <c r="E1164" s="354"/>
      <c r="F1164" s="354"/>
      <c r="G1164" s="353" t="e">
        <f t="shared" si="54"/>
        <v>#DIV/0!</v>
      </c>
      <c r="H1164" s="353" t="e">
        <f t="shared" si="55"/>
        <v>#DIV/0!</v>
      </c>
      <c r="I1164" s="353" t="e">
        <f t="shared" si="56"/>
        <v>#DIV/0!</v>
      </c>
    </row>
    <row r="1165" spans="1:9" ht="14.25">
      <c r="A1165" s="303" t="s">
        <v>2132</v>
      </c>
      <c r="B1165" s="303" t="s">
        <v>2133</v>
      </c>
      <c r="C1165" s="354"/>
      <c r="D1165" s="354"/>
      <c r="E1165" s="354"/>
      <c r="F1165" s="354"/>
      <c r="G1165" s="353" t="e">
        <f t="shared" si="54"/>
        <v>#DIV/0!</v>
      </c>
      <c r="H1165" s="353" t="e">
        <f t="shared" si="55"/>
        <v>#DIV/0!</v>
      </c>
      <c r="I1165" s="353" t="e">
        <f t="shared" si="56"/>
        <v>#DIV/0!</v>
      </c>
    </row>
    <row r="1166" spans="1:9" ht="14.25">
      <c r="A1166" s="303" t="s">
        <v>2134</v>
      </c>
      <c r="B1166" s="303" t="s">
        <v>2135</v>
      </c>
      <c r="C1166" s="354"/>
      <c r="D1166" s="354"/>
      <c r="E1166" s="354"/>
      <c r="F1166" s="354"/>
      <c r="G1166" s="353" t="e">
        <f t="shared" si="54"/>
        <v>#DIV/0!</v>
      </c>
      <c r="H1166" s="353" t="e">
        <f t="shared" si="55"/>
        <v>#DIV/0!</v>
      </c>
      <c r="I1166" s="353" t="e">
        <f t="shared" si="56"/>
        <v>#DIV/0!</v>
      </c>
    </row>
    <row r="1167" spans="1:9" ht="14.25">
      <c r="A1167" s="303" t="s">
        <v>2136</v>
      </c>
      <c r="B1167" s="303" t="s">
        <v>2137</v>
      </c>
      <c r="C1167" s="354"/>
      <c r="D1167" s="354"/>
      <c r="E1167" s="354"/>
      <c r="F1167" s="354"/>
      <c r="G1167" s="353" t="e">
        <f t="shared" si="54"/>
        <v>#DIV/0!</v>
      </c>
      <c r="H1167" s="353" t="e">
        <f t="shared" si="55"/>
        <v>#DIV/0!</v>
      </c>
      <c r="I1167" s="353" t="e">
        <f t="shared" si="56"/>
        <v>#DIV/0!</v>
      </c>
    </row>
    <row r="1168" spans="1:9" ht="14.25">
      <c r="A1168" s="303" t="s">
        <v>2138</v>
      </c>
      <c r="B1168" s="303" t="s">
        <v>2139</v>
      </c>
      <c r="C1168" s="354"/>
      <c r="D1168" s="354"/>
      <c r="E1168" s="354"/>
      <c r="F1168" s="354"/>
      <c r="G1168" s="353" t="e">
        <f t="shared" si="54"/>
        <v>#DIV/0!</v>
      </c>
      <c r="H1168" s="353" t="e">
        <f t="shared" si="55"/>
        <v>#DIV/0!</v>
      </c>
      <c r="I1168" s="353" t="e">
        <f t="shared" si="56"/>
        <v>#DIV/0!</v>
      </c>
    </row>
    <row r="1169" spans="1:9" ht="14.25">
      <c r="A1169" s="303" t="s">
        <v>2140</v>
      </c>
      <c r="B1169" s="303" t="s">
        <v>2141</v>
      </c>
      <c r="C1169" s="354"/>
      <c r="D1169" s="354"/>
      <c r="E1169" s="354"/>
      <c r="F1169" s="354"/>
      <c r="G1169" s="353" t="e">
        <f t="shared" si="54"/>
        <v>#DIV/0!</v>
      </c>
      <c r="H1169" s="353" t="e">
        <f t="shared" si="55"/>
        <v>#DIV/0!</v>
      </c>
      <c r="I1169" s="353" t="e">
        <f t="shared" si="56"/>
        <v>#DIV/0!</v>
      </c>
    </row>
    <row r="1170" spans="1:9" ht="14.25">
      <c r="A1170" s="303" t="s">
        <v>2142</v>
      </c>
      <c r="B1170" s="303" t="s">
        <v>2143</v>
      </c>
      <c r="C1170" s="354"/>
      <c r="D1170" s="354"/>
      <c r="E1170" s="354"/>
      <c r="F1170" s="354"/>
      <c r="G1170" s="353" t="e">
        <f t="shared" si="54"/>
        <v>#DIV/0!</v>
      </c>
      <c r="H1170" s="353" t="e">
        <f t="shared" si="55"/>
        <v>#DIV/0!</v>
      </c>
      <c r="I1170" s="353" t="e">
        <f t="shared" si="56"/>
        <v>#DIV/0!</v>
      </c>
    </row>
    <row r="1171" spans="1:9" ht="14.25">
      <c r="A1171" s="303" t="s">
        <v>2144</v>
      </c>
      <c r="B1171" s="303" t="s">
        <v>2145</v>
      </c>
      <c r="C1171" s="354"/>
      <c r="D1171" s="354"/>
      <c r="E1171" s="354"/>
      <c r="F1171" s="354"/>
      <c r="G1171" s="353" t="e">
        <f t="shared" si="54"/>
        <v>#DIV/0!</v>
      </c>
      <c r="H1171" s="353" t="e">
        <f t="shared" si="55"/>
        <v>#DIV/0!</v>
      </c>
      <c r="I1171" s="353" t="e">
        <f t="shared" si="56"/>
        <v>#DIV/0!</v>
      </c>
    </row>
    <row r="1172" spans="1:9" ht="14.25">
      <c r="A1172" s="303" t="s">
        <v>2146</v>
      </c>
      <c r="B1172" s="303" t="s">
        <v>2147</v>
      </c>
      <c r="C1172" s="354"/>
      <c r="D1172" s="354"/>
      <c r="E1172" s="354"/>
      <c r="F1172" s="354"/>
      <c r="G1172" s="353" t="e">
        <f t="shared" si="54"/>
        <v>#DIV/0!</v>
      </c>
      <c r="H1172" s="353" t="e">
        <f t="shared" si="55"/>
        <v>#DIV/0!</v>
      </c>
      <c r="I1172" s="353" t="e">
        <f t="shared" si="56"/>
        <v>#DIV/0!</v>
      </c>
    </row>
    <row r="1173" spans="1:9" ht="14.25">
      <c r="A1173" s="303" t="s">
        <v>2148</v>
      </c>
      <c r="B1173" s="303" t="s">
        <v>2149</v>
      </c>
      <c r="C1173" s="354"/>
      <c r="D1173" s="354"/>
      <c r="E1173" s="354"/>
      <c r="F1173" s="354"/>
      <c r="G1173" s="353" t="e">
        <f t="shared" si="54"/>
        <v>#DIV/0!</v>
      </c>
      <c r="H1173" s="353" t="e">
        <f t="shared" si="55"/>
        <v>#DIV/0!</v>
      </c>
      <c r="I1173" s="353" t="e">
        <f t="shared" si="56"/>
        <v>#DIV/0!</v>
      </c>
    </row>
    <row r="1174" spans="1:9" ht="14.25">
      <c r="A1174" s="303" t="s">
        <v>2150</v>
      </c>
      <c r="B1174" s="303" t="s">
        <v>126</v>
      </c>
      <c r="C1174" s="354">
        <v>402</v>
      </c>
      <c r="D1174" s="354">
        <v>185</v>
      </c>
      <c r="E1174" s="354">
        <v>302</v>
      </c>
      <c r="F1174" s="354">
        <v>302</v>
      </c>
      <c r="G1174" s="353">
        <f t="shared" si="54"/>
        <v>163.24324324324323</v>
      </c>
      <c r="H1174" s="353">
        <f t="shared" si="55"/>
        <v>75.12437810945273</v>
      </c>
      <c r="I1174" s="353">
        <f t="shared" si="56"/>
        <v>100</v>
      </c>
    </row>
    <row r="1175" spans="1:9" ht="14.25">
      <c r="A1175" s="303" t="s">
        <v>2151</v>
      </c>
      <c r="B1175" s="303" t="s">
        <v>2152</v>
      </c>
      <c r="C1175" s="354">
        <v>82</v>
      </c>
      <c r="D1175" s="354">
        <v>67</v>
      </c>
      <c r="E1175" s="354">
        <v>82</v>
      </c>
      <c r="F1175" s="354">
        <v>82</v>
      </c>
      <c r="G1175" s="353">
        <f t="shared" si="54"/>
        <v>122.38805970149254</v>
      </c>
      <c r="H1175" s="353">
        <f t="shared" si="55"/>
        <v>100</v>
      </c>
      <c r="I1175" s="353">
        <f t="shared" si="56"/>
        <v>100</v>
      </c>
    </row>
    <row r="1176" spans="1:9" ht="14.25">
      <c r="A1176" s="303" t="s">
        <v>2153</v>
      </c>
      <c r="B1176" s="352" t="s">
        <v>2154</v>
      </c>
      <c r="C1176" s="353">
        <f>SUM(C1177:C1190)</f>
        <v>10</v>
      </c>
      <c r="D1176" s="353">
        <f>SUM(D1177:D1190)</f>
        <v>10</v>
      </c>
      <c r="E1176" s="353">
        <f>SUM(E1177:E1190)</f>
        <v>10</v>
      </c>
      <c r="F1176" s="353">
        <f>SUM(F1177:F1190)</f>
        <v>10</v>
      </c>
      <c r="G1176" s="353">
        <f t="shared" si="54"/>
        <v>100</v>
      </c>
      <c r="H1176" s="353">
        <f t="shared" si="55"/>
        <v>100</v>
      </c>
      <c r="I1176" s="353">
        <f t="shared" si="56"/>
        <v>100</v>
      </c>
    </row>
    <row r="1177" spans="1:9" ht="14.25">
      <c r="A1177" s="303" t="s">
        <v>2155</v>
      </c>
      <c r="B1177" s="303" t="s">
        <v>108</v>
      </c>
      <c r="C1177" s="354"/>
      <c r="D1177" s="354"/>
      <c r="E1177" s="354"/>
      <c r="F1177" s="354"/>
      <c r="G1177" s="353" t="e">
        <f t="shared" si="54"/>
        <v>#DIV/0!</v>
      </c>
      <c r="H1177" s="353" t="e">
        <f t="shared" si="55"/>
        <v>#DIV/0!</v>
      </c>
      <c r="I1177" s="353" t="e">
        <f t="shared" si="56"/>
        <v>#DIV/0!</v>
      </c>
    </row>
    <row r="1178" spans="1:9" ht="14.25">
      <c r="A1178" s="303" t="s">
        <v>2156</v>
      </c>
      <c r="B1178" s="303" t="s">
        <v>110</v>
      </c>
      <c r="C1178" s="354"/>
      <c r="D1178" s="354"/>
      <c r="E1178" s="354"/>
      <c r="F1178" s="354"/>
      <c r="G1178" s="353" t="e">
        <f t="shared" si="54"/>
        <v>#DIV/0!</v>
      </c>
      <c r="H1178" s="353" t="e">
        <f t="shared" si="55"/>
        <v>#DIV/0!</v>
      </c>
      <c r="I1178" s="353" t="e">
        <f t="shared" si="56"/>
        <v>#DIV/0!</v>
      </c>
    </row>
    <row r="1179" spans="1:9" ht="14.25">
      <c r="A1179" s="303" t="s">
        <v>2157</v>
      </c>
      <c r="B1179" s="303" t="s">
        <v>112</v>
      </c>
      <c r="C1179" s="354"/>
      <c r="D1179" s="354"/>
      <c r="E1179" s="354"/>
      <c r="F1179" s="354"/>
      <c r="G1179" s="353" t="e">
        <f t="shared" si="54"/>
        <v>#DIV/0!</v>
      </c>
      <c r="H1179" s="353" t="e">
        <f t="shared" si="55"/>
        <v>#DIV/0!</v>
      </c>
      <c r="I1179" s="353" t="e">
        <f t="shared" si="56"/>
        <v>#DIV/0!</v>
      </c>
    </row>
    <row r="1180" spans="1:9" ht="14.25">
      <c r="A1180" s="303" t="s">
        <v>2158</v>
      </c>
      <c r="B1180" s="303" t="s">
        <v>2159</v>
      </c>
      <c r="C1180" s="354"/>
      <c r="D1180" s="354"/>
      <c r="E1180" s="354"/>
      <c r="F1180" s="354"/>
      <c r="G1180" s="353" t="e">
        <f t="shared" si="54"/>
        <v>#DIV/0!</v>
      </c>
      <c r="H1180" s="353" t="e">
        <f t="shared" si="55"/>
        <v>#DIV/0!</v>
      </c>
      <c r="I1180" s="353" t="e">
        <f t="shared" si="56"/>
        <v>#DIV/0!</v>
      </c>
    </row>
    <row r="1181" spans="1:9" ht="14.25">
      <c r="A1181" s="303" t="s">
        <v>2160</v>
      </c>
      <c r="B1181" s="303" t="s">
        <v>2161</v>
      </c>
      <c r="C1181" s="354"/>
      <c r="D1181" s="354"/>
      <c r="E1181" s="354"/>
      <c r="F1181" s="354"/>
      <c r="G1181" s="353" t="e">
        <f t="shared" si="54"/>
        <v>#DIV/0!</v>
      </c>
      <c r="H1181" s="353" t="e">
        <f t="shared" si="55"/>
        <v>#DIV/0!</v>
      </c>
      <c r="I1181" s="353" t="e">
        <f t="shared" si="56"/>
        <v>#DIV/0!</v>
      </c>
    </row>
    <row r="1182" spans="1:9" ht="14.25">
      <c r="A1182" s="303" t="s">
        <v>2162</v>
      </c>
      <c r="B1182" s="303" t="s">
        <v>2163</v>
      </c>
      <c r="C1182" s="354"/>
      <c r="D1182" s="354"/>
      <c r="E1182" s="354"/>
      <c r="F1182" s="354"/>
      <c r="G1182" s="353" t="e">
        <f t="shared" si="54"/>
        <v>#DIV/0!</v>
      </c>
      <c r="H1182" s="353" t="e">
        <f t="shared" si="55"/>
        <v>#DIV/0!</v>
      </c>
      <c r="I1182" s="353" t="e">
        <f t="shared" si="56"/>
        <v>#DIV/0!</v>
      </c>
    </row>
    <row r="1183" spans="1:9" ht="14.25">
      <c r="A1183" s="303" t="s">
        <v>2164</v>
      </c>
      <c r="B1183" s="303" t="s">
        <v>2165</v>
      </c>
      <c r="C1183" s="354"/>
      <c r="D1183" s="354"/>
      <c r="E1183" s="354"/>
      <c r="F1183" s="354"/>
      <c r="G1183" s="353" t="e">
        <f t="shared" si="54"/>
        <v>#DIV/0!</v>
      </c>
      <c r="H1183" s="353" t="e">
        <f t="shared" si="55"/>
        <v>#DIV/0!</v>
      </c>
      <c r="I1183" s="353" t="e">
        <f t="shared" si="56"/>
        <v>#DIV/0!</v>
      </c>
    </row>
    <row r="1184" spans="1:9" ht="14.25">
      <c r="A1184" s="303" t="s">
        <v>2166</v>
      </c>
      <c r="B1184" s="303" t="s">
        <v>2167</v>
      </c>
      <c r="C1184" s="354">
        <v>10</v>
      </c>
      <c r="D1184" s="354">
        <v>10</v>
      </c>
      <c r="E1184" s="354">
        <v>10</v>
      </c>
      <c r="F1184" s="354">
        <v>10</v>
      </c>
      <c r="G1184" s="353">
        <f t="shared" si="54"/>
        <v>100</v>
      </c>
      <c r="H1184" s="353">
        <f t="shared" si="55"/>
        <v>100</v>
      </c>
      <c r="I1184" s="353">
        <f t="shared" si="56"/>
        <v>100</v>
      </c>
    </row>
    <row r="1185" spans="1:9" ht="14.25">
      <c r="A1185" s="303" t="s">
        <v>2168</v>
      </c>
      <c r="B1185" s="303" t="s">
        <v>2169</v>
      </c>
      <c r="C1185" s="354"/>
      <c r="D1185" s="354"/>
      <c r="E1185" s="354"/>
      <c r="F1185" s="354"/>
      <c r="G1185" s="353" t="e">
        <f t="shared" si="54"/>
        <v>#DIV/0!</v>
      </c>
      <c r="H1185" s="353" t="e">
        <f t="shared" si="55"/>
        <v>#DIV/0!</v>
      </c>
      <c r="I1185" s="353" t="e">
        <f t="shared" si="56"/>
        <v>#DIV/0!</v>
      </c>
    </row>
    <row r="1186" spans="1:9" ht="14.25">
      <c r="A1186" s="303" t="s">
        <v>2170</v>
      </c>
      <c r="B1186" s="303" t="s">
        <v>2171</v>
      </c>
      <c r="C1186" s="354"/>
      <c r="D1186" s="354"/>
      <c r="E1186" s="354"/>
      <c r="F1186" s="354"/>
      <c r="G1186" s="353" t="e">
        <f t="shared" si="54"/>
        <v>#DIV/0!</v>
      </c>
      <c r="H1186" s="353" t="e">
        <f t="shared" si="55"/>
        <v>#DIV/0!</v>
      </c>
      <c r="I1186" s="353" t="e">
        <f t="shared" si="56"/>
        <v>#DIV/0!</v>
      </c>
    </row>
    <row r="1187" spans="1:9" ht="14.25">
      <c r="A1187" s="303" t="s">
        <v>2172</v>
      </c>
      <c r="B1187" s="303" t="s">
        <v>2173</v>
      </c>
      <c r="C1187" s="354"/>
      <c r="D1187" s="354"/>
      <c r="E1187" s="354"/>
      <c r="F1187" s="354"/>
      <c r="G1187" s="353" t="e">
        <f t="shared" si="54"/>
        <v>#DIV/0!</v>
      </c>
      <c r="H1187" s="353" t="e">
        <f t="shared" si="55"/>
        <v>#DIV/0!</v>
      </c>
      <c r="I1187" s="353" t="e">
        <f t="shared" si="56"/>
        <v>#DIV/0!</v>
      </c>
    </row>
    <row r="1188" spans="1:9" ht="14.25">
      <c r="A1188" s="303" t="s">
        <v>2174</v>
      </c>
      <c r="B1188" s="303" t="s">
        <v>2175</v>
      </c>
      <c r="C1188" s="354"/>
      <c r="D1188" s="354"/>
      <c r="E1188" s="354"/>
      <c r="F1188" s="354"/>
      <c r="G1188" s="353" t="e">
        <f t="shared" si="54"/>
        <v>#DIV/0!</v>
      </c>
      <c r="H1188" s="353" t="e">
        <f t="shared" si="55"/>
        <v>#DIV/0!</v>
      </c>
      <c r="I1188" s="353" t="e">
        <f t="shared" si="56"/>
        <v>#DIV/0!</v>
      </c>
    </row>
    <row r="1189" spans="1:9" ht="14.25">
      <c r="A1189" s="303" t="s">
        <v>2176</v>
      </c>
      <c r="B1189" s="303" t="s">
        <v>2177</v>
      </c>
      <c r="C1189" s="354"/>
      <c r="D1189" s="354"/>
      <c r="E1189" s="354"/>
      <c r="F1189" s="354"/>
      <c r="G1189" s="353" t="e">
        <f t="shared" si="54"/>
        <v>#DIV/0!</v>
      </c>
      <c r="H1189" s="353" t="e">
        <f t="shared" si="55"/>
        <v>#DIV/0!</v>
      </c>
      <c r="I1189" s="353" t="e">
        <f t="shared" si="56"/>
        <v>#DIV/0!</v>
      </c>
    </row>
    <row r="1190" spans="1:9" ht="14.25">
      <c r="A1190" s="303" t="s">
        <v>2178</v>
      </c>
      <c r="B1190" s="303" t="s">
        <v>2179</v>
      </c>
      <c r="C1190" s="354"/>
      <c r="D1190" s="354"/>
      <c r="E1190" s="354"/>
      <c r="F1190" s="354"/>
      <c r="G1190" s="353" t="e">
        <f t="shared" si="54"/>
        <v>#DIV/0!</v>
      </c>
      <c r="H1190" s="353" t="e">
        <f t="shared" si="55"/>
        <v>#DIV/0!</v>
      </c>
      <c r="I1190" s="353" t="e">
        <f t="shared" si="56"/>
        <v>#DIV/0!</v>
      </c>
    </row>
    <row r="1191" spans="1:9" ht="14.25">
      <c r="A1191" s="303" t="s">
        <v>2180</v>
      </c>
      <c r="B1191" s="352" t="s">
        <v>2181</v>
      </c>
      <c r="C1191" s="353">
        <f>SUM(C1192:C1192)</f>
        <v>0</v>
      </c>
      <c r="D1191" s="353">
        <f>SUM(D1192:D1192)</f>
        <v>0</v>
      </c>
      <c r="E1191" s="353">
        <f>SUM(E1192:E1192)</f>
        <v>0</v>
      </c>
      <c r="F1191" s="353">
        <f>SUM(F1192:F1192)</f>
        <v>0</v>
      </c>
      <c r="G1191" s="353" t="e">
        <f t="shared" si="54"/>
        <v>#DIV/0!</v>
      </c>
      <c r="H1191" s="353" t="e">
        <f t="shared" si="55"/>
        <v>#DIV/0!</v>
      </c>
      <c r="I1191" s="353" t="e">
        <f t="shared" si="56"/>
        <v>#DIV/0!</v>
      </c>
    </row>
    <row r="1192" spans="1:9" ht="14.25">
      <c r="A1192" s="303">
        <v>2209999</v>
      </c>
      <c r="B1192" s="303" t="s">
        <v>2182</v>
      </c>
      <c r="C1192" s="354"/>
      <c r="D1192" s="354"/>
      <c r="E1192" s="354"/>
      <c r="F1192" s="354"/>
      <c r="G1192" s="353" t="e">
        <f t="shared" si="54"/>
        <v>#DIV/0!</v>
      </c>
      <c r="H1192" s="353" t="e">
        <f t="shared" si="55"/>
        <v>#DIV/0!</v>
      </c>
      <c r="I1192" s="353" t="e">
        <f t="shared" si="56"/>
        <v>#DIV/0!</v>
      </c>
    </row>
    <row r="1193" spans="1:9" ht="14.25">
      <c r="A1193" s="303" t="s">
        <v>2183</v>
      </c>
      <c r="B1193" s="352" t="s">
        <v>2184</v>
      </c>
      <c r="C1193" s="353">
        <f>SUM(C1194,C1205,C1209)</f>
        <v>3689</v>
      </c>
      <c r="D1193" s="353">
        <f>SUM(D1194,D1205,D1209)</f>
        <v>2513</v>
      </c>
      <c r="E1193" s="353">
        <f>SUM(E1194,E1205,E1209)</f>
        <v>2942</v>
      </c>
      <c r="F1193" s="353">
        <f>SUM(F1194,F1205,F1209)</f>
        <v>2942</v>
      </c>
      <c r="G1193" s="353">
        <f t="shared" si="54"/>
        <v>117.07122960604855</v>
      </c>
      <c r="H1193" s="353">
        <f t="shared" si="55"/>
        <v>79.7506099213879</v>
      </c>
      <c r="I1193" s="353">
        <f t="shared" si="56"/>
        <v>100</v>
      </c>
    </row>
    <row r="1194" spans="1:9" ht="14.25">
      <c r="A1194" s="303" t="s">
        <v>2185</v>
      </c>
      <c r="B1194" s="352" t="s">
        <v>2186</v>
      </c>
      <c r="C1194" s="353">
        <f>SUM(C1195:C1204)</f>
        <v>1322</v>
      </c>
      <c r="D1194" s="353">
        <f>SUM(D1195:D1204)</f>
        <v>21</v>
      </c>
      <c r="E1194" s="353">
        <f>SUM(E1195:E1204)</f>
        <v>536</v>
      </c>
      <c r="F1194" s="353">
        <f>SUM(F1195:F1204)</f>
        <v>536</v>
      </c>
      <c r="G1194" s="353">
        <f t="shared" si="54"/>
        <v>2552.3809523809527</v>
      </c>
      <c r="H1194" s="353">
        <f t="shared" si="55"/>
        <v>40.544629349470505</v>
      </c>
      <c r="I1194" s="353">
        <f t="shared" si="56"/>
        <v>100</v>
      </c>
    </row>
    <row r="1195" spans="1:9" ht="14.25">
      <c r="A1195" s="303" t="s">
        <v>2187</v>
      </c>
      <c r="B1195" s="303" t="s">
        <v>2188</v>
      </c>
      <c r="C1195" s="354"/>
      <c r="D1195" s="354"/>
      <c r="E1195" s="354"/>
      <c r="F1195" s="354"/>
      <c r="G1195" s="353" t="e">
        <f t="shared" si="54"/>
        <v>#DIV/0!</v>
      </c>
      <c r="H1195" s="353" t="e">
        <f t="shared" si="55"/>
        <v>#DIV/0!</v>
      </c>
      <c r="I1195" s="353" t="e">
        <f t="shared" si="56"/>
        <v>#DIV/0!</v>
      </c>
    </row>
    <row r="1196" spans="1:9" ht="14.25">
      <c r="A1196" s="303" t="s">
        <v>2189</v>
      </c>
      <c r="B1196" s="303" t="s">
        <v>2190</v>
      </c>
      <c r="C1196" s="354"/>
      <c r="D1196" s="354"/>
      <c r="E1196" s="354"/>
      <c r="F1196" s="354"/>
      <c r="G1196" s="353" t="e">
        <f t="shared" si="54"/>
        <v>#DIV/0!</v>
      </c>
      <c r="H1196" s="353" t="e">
        <f t="shared" si="55"/>
        <v>#DIV/0!</v>
      </c>
      <c r="I1196" s="353" t="e">
        <f t="shared" si="56"/>
        <v>#DIV/0!</v>
      </c>
    </row>
    <row r="1197" spans="1:9" ht="14.25">
      <c r="A1197" s="303" t="s">
        <v>2191</v>
      </c>
      <c r="B1197" s="303" t="s">
        <v>2192</v>
      </c>
      <c r="C1197" s="354"/>
      <c r="D1197" s="354"/>
      <c r="E1197" s="354">
        <v>1</v>
      </c>
      <c r="F1197" s="354">
        <v>1</v>
      </c>
      <c r="G1197" s="353" t="e">
        <f t="shared" si="54"/>
        <v>#DIV/0!</v>
      </c>
      <c r="H1197" s="353" t="e">
        <f t="shared" si="55"/>
        <v>#DIV/0!</v>
      </c>
      <c r="I1197" s="353">
        <f t="shared" si="56"/>
        <v>100</v>
      </c>
    </row>
    <row r="1198" spans="1:9" ht="14.25">
      <c r="A1198" s="303" t="s">
        <v>2193</v>
      </c>
      <c r="B1198" s="303" t="s">
        <v>2194</v>
      </c>
      <c r="C1198" s="354"/>
      <c r="D1198" s="354"/>
      <c r="E1198" s="354"/>
      <c r="F1198" s="354"/>
      <c r="G1198" s="353" t="e">
        <f t="shared" si="54"/>
        <v>#DIV/0!</v>
      </c>
      <c r="H1198" s="353" t="e">
        <f t="shared" si="55"/>
        <v>#DIV/0!</v>
      </c>
      <c r="I1198" s="353" t="e">
        <f t="shared" si="56"/>
        <v>#DIV/0!</v>
      </c>
    </row>
    <row r="1199" spans="1:9" ht="14.25">
      <c r="A1199" s="303" t="s">
        <v>2195</v>
      </c>
      <c r="B1199" s="303" t="s">
        <v>2196</v>
      </c>
      <c r="C1199" s="354"/>
      <c r="D1199" s="354"/>
      <c r="E1199" s="354"/>
      <c r="F1199" s="354"/>
      <c r="G1199" s="353" t="e">
        <f t="shared" si="54"/>
        <v>#DIV/0!</v>
      </c>
      <c r="H1199" s="353" t="e">
        <f t="shared" si="55"/>
        <v>#DIV/0!</v>
      </c>
      <c r="I1199" s="353" t="e">
        <f t="shared" si="56"/>
        <v>#DIV/0!</v>
      </c>
    </row>
    <row r="1200" spans="1:9" ht="14.25">
      <c r="A1200" s="303" t="s">
        <v>2197</v>
      </c>
      <c r="B1200" s="303" t="s">
        <v>2198</v>
      </c>
      <c r="C1200" s="354">
        <v>48</v>
      </c>
      <c r="D1200" s="354"/>
      <c r="E1200" s="354"/>
      <c r="F1200" s="354"/>
      <c r="G1200" s="353" t="e">
        <f t="shared" si="54"/>
        <v>#DIV/0!</v>
      </c>
      <c r="H1200" s="353">
        <f t="shared" si="55"/>
        <v>0</v>
      </c>
      <c r="I1200" s="353" t="e">
        <f t="shared" si="56"/>
        <v>#DIV/0!</v>
      </c>
    </row>
    <row r="1201" spans="1:9" ht="14.25">
      <c r="A1201" s="303" t="s">
        <v>2199</v>
      </c>
      <c r="B1201" s="303" t="s">
        <v>2200</v>
      </c>
      <c r="C1201" s="354">
        <v>1</v>
      </c>
      <c r="D1201" s="354">
        <v>1</v>
      </c>
      <c r="E1201" s="354">
        <v>1</v>
      </c>
      <c r="F1201" s="354">
        <v>1</v>
      </c>
      <c r="G1201" s="353">
        <f t="shared" si="54"/>
        <v>100</v>
      </c>
      <c r="H1201" s="353">
        <f t="shared" si="55"/>
        <v>100</v>
      </c>
      <c r="I1201" s="353">
        <f t="shared" si="56"/>
        <v>100</v>
      </c>
    </row>
    <row r="1202" spans="1:9" ht="14.25">
      <c r="A1202" s="303" t="s">
        <v>2201</v>
      </c>
      <c r="B1202" s="303" t="s">
        <v>2202</v>
      </c>
      <c r="C1202" s="354">
        <v>1263</v>
      </c>
      <c r="D1202" s="354"/>
      <c r="E1202" s="354">
        <v>516</v>
      </c>
      <c r="F1202" s="354">
        <v>516</v>
      </c>
      <c r="G1202" s="353" t="e">
        <f t="shared" si="54"/>
        <v>#DIV/0!</v>
      </c>
      <c r="H1202" s="353">
        <f t="shared" si="55"/>
        <v>40.85510688836104</v>
      </c>
      <c r="I1202" s="353">
        <f t="shared" si="56"/>
        <v>100</v>
      </c>
    </row>
    <row r="1203" spans="1:9" ht="14.25">
      <c r="A1203" s="303" t="s">
        <v>2203</v>
      </c>
      <c r="B1203" s="303" t="s">
        <v>2204</v>
      </c>
      <c r="C1203" s="354"/>
      <c r="D1203" s="354"/>
      <c r="E1203" s="354"/>
      <c r="F1203" s="354"/>
      <c r="G1203" s="353" t="e">
        <f t="shared" si="54"/>
        <v>#DIV/0!</v>
      </c>
      <c r="H1203" s="353" t="e">
        <f t="shared" si="55"/>
        <v>#DIV/0!</v>
      </c>
      <c r="I1203" s="353" t="e">
        <f t="shared" si="56"/>
        <v>#DIV/0!</v>
      </c>
    </row>
    <row r="1204" spans="1:9" ht="14.25">
      <c r="A1204" s="303" t="s">
        <v>2205</v>
      </c>
      <c r="B1204" s="303" t="s">
        <v>2206</v>
      </c>
      <c r="C1204" s="354">
        <v>10</v>
      </c>
      <c r="D1204" s="354">
        <v>20</v>
      </c>
      <c r="E1204" s="354">
        <v>18</v>
      </c>
      <c r="F1204" s="354">
        <v>18</v>
      </c>
      <c r="G1204" s="353">
        <f t="shared" si="54"/>
        <v>90</v>
      </c>
      <c r="H1204" s="353">
        <f t="shared" si="55"/>
        <v>180</v>
      </c>
      <c r="I1204" s="353">
        <f t="shared" si="56"/>
        <v>100</v>
      </c>
    </row>
    <row r="1205" spans="1:9" ht="14.25">
      <c r="A1205" s="303" t="s">
        <v>2207</v>
      </c>
      <c r="B1205" s="352" t="s">
        <v>2208</v>
      </c>
      <c r="C1205" s="353">
        <f>SUM(C1206:C1208)</f>
        <v>2358</v>
      </c>
      <c r="D1205" s="353">
        <f>SUM(D1206:D1208)</f>
        <v>2490</v>
      </c>
      <c r="E1205" s="353">
        <f>SUM(E1206:E1208)</f>
        <v>2404</v>
      </c>
      <c r="F1205" s="353">
        <f>SUM(F1206:F1208)</f>
        <v>2404</v>
      </c>
      <c r="G1205" s="353">
        <f t="shared" si="54"/>
        <v>96.54618473895582</v>
      </c>
      <c r="H1205" s="353">
        <f t="shared" si="55"/>
        <v>101.95080576759965</v>
      </c>
      <c r="I1205" s="353">
        <f t="shared" si="56"/>
        <v>100</v>
      </c>
    </row>
    <row r="1206" spans="1:9" ht="14.25">
      <c r="A1206" s="303" t="s">
        <v>2209</v>
      </c>
      <c r="B1206" s="303" t="s">
        <v>2210</v>
      </c>
      <c r="C1206" s="354">
        <v>2358</v>
      </c>
      <c r="D1206" s="354">
        <v>2490</v>
      </c>
      <c r="E1206" s="354">
        <v>2404</v>
      </c>
      <c r="F1206" s="354">
        <v>2404</v>
      </c>
      <c r="G1206" s="353">
        <f t="shared" si="54"/>
        <v>96.54618473895582</v>
      </c>
      <c r="H1206" s="353">
        <f t="shared" si="55"/>
        <v>101.95080576759965</v>
      </c>
      <c r="I1206" s="353">
        <f t="shared" si="56"/>
        <v>100</v>
      </c>
    </row>
    <row r="1207" spans="1:9" ht="14.25">
      <c r="A1207" s="303" t="s">
        <v>2211</v>
      </c>
      <c r="B1207" s="303" t="s">
        <v>2212</v>
      </c>
      <c r="C1207" s="354"/>
      <c r="D1207" s="354"/>
      <c r="E1207" s="354"/>
      <c r="F1207" s="354"/>
      <c r="G1207" s="353" t="e">
        <f t="shared" si="54"/>
        <v>#DIV/0!</v>
      </c>
      <c r="H1207" s="353" t="e">
        <f t="shared" si="55"/>
        <v>#DIV/0!</v>
      </c>
      <c r="I1207" s="353" t="e">
        <f t="shared" si="56"/>
        <v>#DIV/0!</v>
      </c>
    </row>
    <row r="1208" spans="1:9" ht="14.25">
      <c r="A1208" s="303" t="s">
        <v>2213</v>
      </c>
      <c r="B1208" s="303" t="s">
        <v>2214</v>
      </c>
      <c r="C1208" s="354"/>
      <c r="D1208" s="354"/>
      <c r="E1208" s="354"/>
      <c r="F1208" s="354"/>
      <c r="G1208" s="353" t="e">
        <f t="shared" si="54"/>
        <v>#DIV/0!</v>
      </c>
      <c r="H1208" s="353" t="e">
        <f t="shared" si="55"/>
        <v>#DIV/0!</v>
      </c>
      <c r="I1208" s="353" t="e">
        <f t="shared" si="56"/>
        <v>#DIV/0!</v>
      </c>
    </row>
    <row r="1209" spans="1:9" ht="14.25">
      <c r="A1209" s="303" t="s">
        <v>2215</v>
      </c>
      <c r="B1209" s="352" t="s">
        <v>2216</v>
      </c>
      <c r="C1209" s="353">
        <f>SUM(C1210:C1212)</f>
        <v>9</v>
      </c>
      <c r="D1209" s="353">
        <f>SUM(D1210:D1212)</f>
        <v>2</v>
      </c>
      <c r="E1209" s="353">
        <f>SUM(E1210:E1212)</f>
        <v>2</v>
      </c>
      <c r="F1209" s="353">
        <f>SUM(F1210:F1212)</f>
        <v>2</v>
      </c>
      <c r="G1209" s="353">
        <f t="shared" si="54"/>
        <v>100</v>
      </c>
      <c r="H1209" s="353">
        <f t="shared" si="55"/>
        <v>22.22222222222222</v>
      </c>
      <c r="I1209" s="353">
        <f t="shared" si="56"/>
        <v>100</v>
      </c>
    </row>
    <row r="1210" spans="1:9" ht="14.25">
      <c r="A1210" s="303" t="s">
        <v>2217</v>
      </c>
      <c r="B1210" s="303" t="s">
        <v>2218</v>
      </c>
      <c r="C1210" s="354"/>
      <c r="D1210" s="354"/>
      <c r="E1210" s="354"/>
      <c r="F1210" s="354"/>
      <c r="G1210" s="353" t="e">
        <f t="shared" si="54"/>
        <v>#DIV/0!</v>
      </c>
      <c r="H1210" s="353" t="e">
        <f t="shared" si="55"/>
        <v>#DIV/0!</v>
      </c>
      <c r="I1210" s="353" t="e">
        <f t="shared" si="56"/>
        <v>#DIV/0!</v>
      </c>
    </row>
    <row r="1211" spans="1:9" ht="14.25">
      <c r="A1211" s="303" t="s">
        <v>2219</v>
      </c>
      <c r="B1211" s="303" t="s">
        <v>2220</v>
      </c>
      <c r="C1211" s="354"/>
      <c r="D1211" s="354"/>
      <c r="E1211" s="354"/>
      <c r="F1211" s="354"/>
      <c r="G1211" s="353" t="e">
        <f t="shared" si="54"/>
        <v>#DIV/0!</v>
      </c>
      <c r="H1211" s="353" t="e">
        <f t="shared" si="55"/>
        <v>#DIV/0!</v>
      </c>
      <c r="I1211" s="353" t="e">
        <f t="shared" si="56"/>
        <v>#DIV/0!</v>
      </c>
    </row>
    <row r="1212" spans="1:9" ht="14.25">
      <c r="A1212" s="303" t="s">
        <v>2221</v>
      </c>
      <c r="B1212" s="303" t="s">
        <v>2222</v>
      </c>
      <c r="C1212" s="354">
        <v>9</v>
      </c>
      <c r="D1212" s="354">
        <v>2</v>
      </c>
      <c r="E1212" s="354">
        <v>2</v>
      </c>
      <c r="F1212" s="354">
        <v>2</v>
      </c>
      <c r="G1212" s="353">
        <f t="shared" si="54"/>
        <v>100</v>
      </c>
      <c r="H1212" s="353">
        <f t="shared" si="55"/>
        <v>22.22222222222222</v>
      </c>
      <c r="I1212" s="353">
        <f t="shared" si="56"/>
        <v>100</v>
      </c>
    </row>
    <row r="1213" spans="1:9" ht="14.25">
      <c r="A1213" s="303" t="s">
        <v>2223</v>
      </c>
      <c r="B1213" s="352" t="s">
        <v>2224</v>
      </c>
      <c r="C1213" s="353">
        <f>SUM(C1214,C1232,C1238,C1244)</f>
        <v>332</v>
      </c>
      <c r="D1213" s="353">
        <f>SUM(D1214,D1232,D1238,D1244)</f>
        <v>138</v>
      </c>
      <c r="E1213" s="353">
        <f>SUM(E1214,E1232,E1238,E1244)</f>
        <v>171</v>
      </c>
      <c r="F1213" s="353">
        <f>SUM(F1214,F1232,F1238,F1244)</f>
        <v>171</v>
      </c>
      <c r="G1213" s="353">
        <f t="shared" si="54"/>
        <v>123.91304347826086</v>
      </c>
      <c r="H1213" s="353">
        <f t="shared" si="55"/>
        <v>51.50602409638554</v>
      </c>
      <c r="I1213" s="353">
        <f t="shared" si="56"/>
        <v>100</v>
      </c>
    </row>
    <row r="1214" spans="1:9" ht="14.25">
      <c r="A1214" s="303" t="s">
        <v>2225</v>
      </c>
      <c r="B1214" s="352" t="s">
        <v>2226</v>
      </c>
      <c r="C1214" s="353">
        <f>SUM(C1215:C1231)</f>
        <v>186</v>
      </c>
      <c r="D1214" s="353">
        <f>SUM(D1215:D1231)</f>
        <v>70</v>
      </c>
      <c r="E1214" s="353">
        <f>SUM(E1215:E1231)</f>
        <v>97</v>
      </c>
      <c r="F1214" s="353">
        <f>SUM(F1215:F1231)</f>
        <v>97</v>
      </c>
      <c r="G1214" s="353">
        <f t="shared" si="54"/>
        <v>138.57142857142856</v>
      </c>
      <c r="H1214" s="353">
        <f t="shared" si="55"/>
        <v>52.1505376344086</v>
      </c>
      <c r="I1214" s="353">
        <f t="shared" si="56"/>
        <v>100</v>
      </c>
    </row>
    <row r="1215" spans="1:9" ht="14.25">
      <c r="A1215" s="303" t="s">
        <v>2227</v>
      </c>
      <c r="B1215" s="303" t="s">
        <v>108</v>
      </c>
      <c r="C1215" s="354">
        <v>93</v>
      </c>
      <c r="D1215" s="354">
        <v>63</v>
      </c>
      <c r="E1215" s="354">
        <v>62</v>
      </c>
      <c r="F1215" s="354">
        <v>62</v>
      </c>
      <c r="G1215" s="353">
        <f t="shared" si="54"/>
        <v>98.4126984126984</v>
      </c>
      <c r="H1215" s="353">
        <f t="shared" si="55"/>
        <v>66.66666666666666</v>
      </c>
      <c r="I1215" s="353">
        <f t="shared" si="56"/>
        <v>100</v>
      </c>
    </row>
    <row r="1216" spans="1:9" ht="14.25">
      <c r="A1216" s="303" t="s">
        <v>2228</v>
      </c>
      <c r="B1216" s="303" t="s">
        <v>110</v>
      </c>
      <c r="C1216" s="354"/>
      <c r="D1216" s="354"/>
      <c r="E1216" s="354"/>
      <c r="F1216" s="354"/>
      <c r="G1216" s="353" t="e">
        <f t="shared" si="54"/>
        <v>#DIV/0!</v>
      </c>
      <c r="H1216" s="353" t="e">
        <f t="shared" si="55"/>
        <v>#DIV/0!</v>
      </c>
      <c r="I1216" s="353" t="e">
        <f t="shared" si="56"/>
        <v>#DIV/0!</v>
      </c>
    </row>
    <row r="1217" spans="1:9" ht="14.25">
      <c r="A1217" s="303" t="s">
        <v>2229</v>
      </c>
      <c r="B1217" s="303" t="s">
        <v>112</v>
      </c>
      <c r="C1217" s="354"/>
      <c r="D1217" s="354"/>
      <c r="E1217" s="354"/>
      <c r="F1217" s="354"/>
      <c r="G1217" s="353" t="e">
        <f t="shared" si="54"/>
        <v>#DIV/0!</v>
      </c>
      <c r="H1217" s="353" t="e">
        <f t="shared" si="55"/>
        <v>#DIV/0!</v>
      </c>
      <c r="I1217" s="353" t="e">
        <f t="shared" si="56"/>
        <v>#DIV/0!</v>
      </c>
    </row>
    <row r="1218" spans="1:9" ht="14.25">
      <c r="A1218" s="303" t="s">
        <v>2230</v>
      </c>
      <c r="B1218" s="303" t="s">
        <v>2231</v>
      </c>
      <c r="C1218" s="354"/>
      <c r="D1218" s="354"/>
      <c r="E1218" s="354"/>
      <c r="F1218" s="354"/>
      <c r="G1218" s="353" t="e">
        <f t="shared" si="54"/>
        <v>#DIV/0!</v>
      </c>
      <c r="H1218" s="353" t="e">
        <f t="shared" si="55"/>
        <v>#DIV/0!</v>
      </c>
      <c r="I1218" s="353" t="e">
        <f t="shared" si="56"/>
        <v>#DIV/0!</v>
      </c>
    </row>
    <row r="1219" spans="1:9" ht="14.25">
      <c r="A1219" s="303" t="s">
        <v>2232</v>
      </c>
      <c r="B1219" s="303" t="s">
        <v>2233</v>
      </c>
      <c r="C1219" s="354"/>
      <c r="D1219" s="354">
        <v>4</v>
      </c>
      <c r="E1219" s="354">
        <v>2</v>
      </c>
      <c r="F1219" s="354">
        <v>2</v>
      </c>
      <c r="G1219" s="353">
        <f t="shared" si="54"/>
        <v>50</v>
      </c>
      <c r="H1219" s="353" t="e">
        <f t="shared" si="55"/>
        <v>#DIV/0!</v>
      </c>
      <c r="I1219" s="353">
        <f t="shared" si="56"/>
        <v>100</v>
      </c>
    </row>
    <row r="1220" spans="1:9" ht="14.25">
      <c r="A1220" s="303" t="s">
        <v>2234</v>
      </c>
      <c r="B1220" s="303" t="s">
        <v>2235</v>
      </c>
      <c r="C1220" s="354"/>
      <c r="D1220" s="354"/>
      <c r="E1220" s="354"/>
      <c r="F1220" s="354"/>
      <c r="G1220" s="353" t="e">
        <f t="shared" si="54"/>
        <v>#DIV/0!</v>
      </c>
      <c r="H1220" s="353" t="e">
        <f t="shared" si="55"/>
        <v>#DIV/0!</v>
      </c>
      <c r="I1220" s="353" t="e">
        <f t="shared" si="56"/>
        <v>#DIV/0!</v>
      </c>
    </row>
    <row r="1221" spans="1:9" ht="14.25">
      <c r="A1221" s="303" t="s">
        <v>2236</v>
      </c>
      <c r="B1221" s="303" t="s">
        <v>2237</v>
      </c>
      <c r="C1221" s="354"/>
      <c r="D1221" s="354"/>
      <c r="E1221" s="354"/>
      <c r="F1221" s="354"/>
      <c r="G1221" s="353" t="e">
        <f t="shared" si="54"/>
        <v>#DIV/0!</v>
      </c>
      <c r="H1221" s="353" t="e">
        <f t="shared" si="55"/>
        <v>#DIV/0!</v>
      </c>
      <c r="I1221" s="353" t="e">
        <f t="shared" si="56"/>
        <v>#DIV/0!</v>
      </c>
    </row>
    <row r="1222" spans="1:9" ht="14.25">
      <c r="A1222" s="303" t="s">
        <v>2238</v>
      </c>
      <c r="B1222" s="303" t="s">
        <v>2239</v>
      </c>
      <c r="C1222" s="354"/>
      <c r="D1222" s="354"/>
      <c r="E1222" s="354"/>
      <c r="F1222" s="354"/>
      <c r="G1222" s="353" t="e">
        <f aca="true" t="shared" si="57" ref="G1222:G1285">F1222/D1222*100</f>
        <v>#DIV/0!</v>
      </c>
      <c r="H1222" s="353" t="e">
        <f aca="true" t="shared" si="58" ref="H1222:H1285">F1222/C1222*100</f>
        <v>#DIV/0!</v>
      </c>
      <c r="I1222" s="353" t="e">
        <f aca="true" t="shared" si="59" ref="I1222:I1285">F1222/E1222*100</f>
        <v>#DIV/0!</v>
      </c>
    </row>
    <row r="1223" spans="1:9" ht="14.25">
      <c r="A1223" s="303" t="s">
        <v>2240</v>
      </c>
      <c r="B1223" s="303" t="s">
        <v>2241</v>
      </c>
      <c r="C1223" s="354"/>
      <c r="D1223" s="354"/>
      <c r="E1223" s="354"/>
      <c r="F1223" s="354"/>
      <c r="G1223" s="353" t="e">
        <f t="shared" si="57"/>
        <v>#DIV/0!</v>
      </c>
      <c r="H1223" s="353" t="e">
        <f t="shared" si="58"/>
        <v>#DIV/0!</v>
      </c>
      <c r="I1223" s="353" t="e">
        <f t="shared" si="59"/>
        <v>#DIV/0!</v>
      </c>
    </row>
    <row r="1224" spans="1:9" ht="14.25">
      <c r="A1224" s="303" t="s">
        <v>2242</v>
      </c>
      <c r="B1224" s="303" t="s">
        <v>2243</v>
      </c>
      <c r="C1224" s="354"/>
      <c r="D1224" s="354"/>
      <c r="E1224" s="354"/>
      <c r="F1224" s="354"/>
      <c r="G1224" s="353" t="e">
        <f t="shared" si="57"/>
        <v>#DIV/0!</v>
      </c>
      <c r="H1224" s="353" t="e">
        <f t="shared" si="58"/>
        <v>#DIV/0!</v>
      </c>
      <c r="I1224" s="353" t="e">
        <f t="shared" si="59"/>
        <v>#DIV/0!</v>
      </c>
    </row>
    <row r="1225" spans="1:9" ht="14.25">
      <c r="A1225" s="303" t="s">
        <v>2244</v>
      </c>
      <c r="B1225" s="303" t="s">
        <v>2245</v>
      </c>
      <c r="C1225" s="354"/>
      <c r="D1225" s="354"/>
      <c r="E1225" s="354"/>
      <c r="F1225" s="354"/>
      <c r="G1225" s="353" t="e">
        <f t="shared" si="57"/>
        <v>#DIV/0!</v>
      </c>
      <c r="H1225" s="353" t="e">
        <f t="shared" si="58"/>
        <v>#DIV/0!</v>
      </c>
      <c r="I1225" s="353" t="e">
        <f t="shared" si="59"/>
        <v>#DIV/0!</v>
      </c>
    </row>
    <row r="1226" spans="1:9" ht="14.25">
      <c r="A1226" s="303" t="s">
        <v>2246</v>
      </c>
      <c r="B1226" s="303" t="s">
        <v>2247</v>
      </c>
      <c r="C1226" s="354"/>
      <c r="D1226" s="354"/>
      <c r="E1226" s="354"/>
      <c r="F1226" s="354"/>
      <c r="G1226" s="353" t="e">
        <f t="shared" si="57"/>
        <v>#DIV/0!</v>
      </c>
      <c r="H1226" s="353" t="e">
        <f t="shared" si="58"/>
        <v>#DIV/0!</v>
      </c>
      <c r="I1226" s="353" t="e">
        <f t="shared" si="59"/>
        <v>#DIV/0!</v>
      </c>
    </row>
    <row r="1227" spans="1:9" ht="14.25">
      <c r="A1227" s="303" t="s">
        <v>2248</v>
      </c>
      <c r="B1227" s="303" t="s">
        <v>2249</v>
      </c>
      <c r="C1227" s="354"/>
      <c r="D1227" s="354"/>
      <c r="E1227" s="354"/>
      <c r="F1227" s="354"/>
      <c r="G1227" s="353" t="e">
        <f t="shared" si="57"/>
        <v>#DIV/0!</v>
      </c>
      <c r="H1227" s="353" t="e">
        <f t="shared" si="58"/>
        <v>#DIV/0!</v>
      </c>
      <c r="I1227" s="353" t="e">
        <f t="shared" si="59"/>
        <v>#DIV/0!</v>
      </c>
    </row>
    <row r="1228" spans="1:9" ht="14.25">
      <c r="A1228" s="303" t="s">
        <v>2250</v>
      </c>
      <c r="B1228" s="303" t="s">
        <v>2251</v>
      </c>
      <c r="C1228" s="354"/>
      <c r="D1228" s="354"/>
      <c r="E1228" s="354"/>
      <c r="F1228" s="354"/>
      <c r="G1228" s="353" t="e">
        <f t="shared" si="57"/>
        <v>#DIV/0!</v>
      </c>
      <c r="H1228" s="353" t="e">
        <f t="shared" si="58"/>
        <v>#DIV/0!</v>
      </c>
      <c r="I1228" s="353" t="e">
        <f t="shared" si="59"/>
        <v>#DIV/0!</v>
      </c>
    </row>
    <row r="1229" spans="1:9" ht="14.25">
      <c r="A1229" s="303" t="s">
        <v>2252</v>
      </c>
      <c r="B1229" s="303" t="s">
        <v>2253</v>
      </c>
      <c r="C1229" s="354">
        <v>2</v>
      </c>
      <c r="D1229" s="354">
        <v>3</v>
      </c>
      <c r="E1229" s="354">
        <v>2</v>
      </c>
      <c r="F1229" s="354">
        <v>2</v>
      </c>
      <c r="G1229" s="353">
        <f t="shared" si="57"/>
        <v>66.66666666666666</v>
      </c>
      <c r="H1229" s="353">
        <f t="shared" si="58"/>
        <v>100</v>
      </c>
      <c r="I1229" s="353">
        <f t="shared" si="59"/>
        <v>100</v>
      </c>
    </row>
    <row r="1230" spans="1:9" ht="14.25">
      <c r="A1230" s="303" t="s">
        <v>2254</v>
      </c>
      <c r="B1230" s="303" t="s">
        <v>126</v>
      </c>
      <c r="C1230" s="354"/>
      <c r="D1230" s="354"/>
      <c r="E1230" s="354">
        <v>31</v>
      </c>
      <c r="F1230" s="354">
        <v>31</v>
      </c>
      <c r="G1230" s="353" t="e">
        <f t="shared" si="57"/>
        <v>#DIV/0!</v>
      </c>
      <c r="H1230" s="353" t="e">
        <f t="shared" si="58"/>
        <v>#DIV/0!</v>
      </c>
      <c r="I1230" s="353">
        <f t="shared" si="59"/>
        <v>100</v>
      </c>
    </row>
    <row r="1231" spans="1:9" ht="14.25">
      <c r="A1231" s="303" t="s">
        <v>2255</v>
      </c>
      <c r="B1231" s="303" t="s">
        <v>2256</v>
      </c>
      <c r="C1231" s="354">
        <v>91</v>
      </c>
      <c r="D1231" s="354"/>
      <c r="E1231" s="354"/>
      <c r="F1231" s="354"/>
      <c r="G1231" s="353" t="e">
        <f t="shared" si="57"/>
        <v>#DIV/0!</v>
      </c>
      <c r="H1231" s="353">
        <f t="shared" si="58"/>
        <v>0</v>
      </c>
      <c r="I1231" s="353" t="e">
        <f t="shared" si="59"/>
        <v>#DIV/0!</v>
      </c>
    </row>
    <row r="1232" spans="1:9" ht="14.25">
      <c r="A1232" s="303" t="s">
        <v>2257</v>
      </c>
      <c r="B1232" s="352" t="s">
        <v>2258</v>
      </c>
      <c r="C1232" s="353">
        <f>SUM(C1233:C1237)</f>
        <v>0</v>
      </c>
      <c r="D1232" s="353">
        <f>SUM(D1233:D1237)</f>
        <v>0</v>
      </c>
      <c r="E1232" s="353">
        <f>SUM(E1233:E1237)</f>
        <v>0</v>
      </c>
      <c r="F1232" s="353">
        <f>SUM(F1233:F1237)</f>
        <v>0</v>
      </c>
      <c r="G1232" s="353" t="e">
        <f t="shared" si="57"/>
        <v>#DIV/0!</v>
      </c>
      <c r="H1232" s="353" t="e">
        <f t="shared" si="58"/>
        <v>#DIV/0!</v>
      </c>
      <c r="I1232" s="353" t="e">
        <f t="shared" si="59"/>
        <v>#DIV/0!</v>
      </c>
    </row>
    <row r="1233" spans="1:9" ht="14.25">
      <c r="A1233" s="303" t="s">
        <v>2259</v>
      </c>
      <c r="B1233" s="303" t="s">
        <v>2260</v>
      </c>
      <c r="C1233" s="354"/>
      <c r="D1233" s="354"/>
      <c r="E1233" s="354"/>
      <c r="F1233" s="354"/>
      <c r="G1233" s="353" t="e">
        <f t="shared" si="57"/>
        <v>#DIV/0!</v>
      </c>
      <c r="H1233" s="353" t="e">
        <f t="shared" si="58"/>
        <v>#DIV/0!</v>
      </c>
      <c r="I1233" s="353" t="e">
        <f t="shared" si="59"/>
        <v>#DIV/0!</v>
      </c>
    </row>
    <row r="1234" spans="1:9" ht="14.25">
      <c r="A1234" s="303" t="s">
        <v>2261</v>
      </c>
      <c r="B1234" s="303" t="s">
        <v>2262</v>
      </c>
      <c r="C1234" s="354"/>
      <c r="D1234" s="354"/>
      <c r="E1234" s="354"/>
      <c r="F1234" s="354"/>
      <c r="G1234" s="353" t="e">
        <f t="shared" si="57"/>
        <v>#DIV/0!</v>
      </c>
      <c r="H1234" s="353" t="e">
        <f t="shared" si="58"/>
        <v>#DIV/0!</v>
      </c>
      <c r="I1234" s="353" t="e">
        <f t="shared" si="59"/>
        <v>#DIV/0!</v>
      </c>
    </row>
    <row r="1235" spans="1:9" ht="14.25">
      <c r="A1235" s="303" t="s">
        <v>2263</v>
      </c>
      <c r="B1235" s="303" t="s">
        <v>2264</v>
      </c>
      <c r="C1235" s="354"/>
      <c r="D1235" s="354"/>
      <c r="E1235" s="354"/>
      <c r="F1235" s="354"/>
      <c r="G1235" s="353" t="e">
        <f t="shared" si="57"/>
        <v>#DIV/0!</v>
      </c>
      <c r="H1235" s="353" t="e">
        <f t="shared" si="58"/>
        <v>#DIV/0!</v>
      </c>
      <c r="I1235" s="353" t="e">
        <f t="shared" si="59"/>
        <v>#DIV/0!</v>
      </c>
    </row>
    <row r="1236" spans="1:9" ht="14.25">
      <c r="A1236" s="303" t="s">
        <v>2265</v>
      </c>
      <c r="B1236" s="303" t="s">
        <v>2266</v>
      </c>
      <c r="C1236" s="354"/>
      <c r="D1236" s="354"/>
      <c r="E1236" s="354"/>
      <c r="F1236" s="354"/>
      <c r="G1236" s="353" t="e">
        <f t="shared" si="57"/>
        <v>#DIV/0!</v>
      </c>
      <c r="H1236" s="353" t="e">
        <f t="shared" si="58"/>
        <v>#DIV/0!</v>
      </c>
      <c r="I1236" s="353" t="e">
        <f t="shared" si="59"/>
        <v>#DIV/0!</v>
      </c>
    </row>
    <row r="1237" spans="1:9" ht="14.25">
      <c r="A1237" s="303" t="s">
        <v>2267</v>
      </c>
      <c r="B1237" s="303" t="s">
        <v>2268</v>
      </c>
      <c r="C1237" s="354"/>
      <c r="D1237" s="354"/>
      <c r="E1237" s="354"/>
      <c r="F1237" s="354"/>
      <c r="G1237" s="353" t="e">
        <f t="shared" si="57"/>
        <v>#DIV/0!</v>
      </c>
      <c r="H1237" s="353" t="e">
        <f t="shared" si="58"/>
        <v>#DIV/0!</v>
      </c>
      <c r="I1237" s="353" t="e">
        <f t="shared" si="59"/>
        <v>#DIV/0!</v>
      </c>
    </row>
    <row r="1238" spans="1:9" ht="14.25">
      <c r="A1238" s="356" t="s">
        <v>2269</v>
      </c>
      <c r="B1238" s="357" t="s">
        <v>2270</v>
      </c>
      <c r="C1238" s="358">
        <f>SUM(C1239:C1243)</f>
        <v>146</v>
      </c>
      <c r="D1238" s="358">
        <f>SUM(D1239:D1243)</f>
        <v>68</v>
      </c>
      <c r="E1238" s="358">
        <f>SUM(E1239:E1243)</f>
        <v>74</v>
      </c>
      <c r="F1238" s="358">
        <f>SUM(F1239:F1243)</f>
        <v>74</v>
      </c>
      <c r="G1238" s="353">
        <f t="shared" si="57"/>
        <v>108.8235294117647</v>
      </c>
      <c r="H1238" s="353">
        <f t="shared" si="58"/>
        <v>50.68493150684932</v>
      </c>
      <c r="I1238" s="353">
        <f t="shared" si="59"/>
        <v>100</v>
      </c>
    </row>
    <row r="1239" spans="1:9" ht="14.25">
      <c r="A1239" s="303" t="s">
        <v>2271</v>
      </c>
      <c r="B1239" s="303" t="s">
        <v>2272</v>
      </c>
      <c r="C1239" s="354">
        <v>124</v>
      </c>
      <c r="D1239" s="354">
        <v>68</v>
      </c>
      <c r="E1239" s="354">
        <v>64</v>
      </c>
      <c r="F1239" s="354">
        <v>64</v>
      </c>
      <c r="G1239" s="353">
        <f t="shared" si="57"/>
        <v>94.11764705882352</v>
      </c>
      <c r="H1239" s="353">
        <f t="shared" si="58"/>
        <v>51.61290322580645</v>
      </c>
      <c r="I1239" s="353">
        <f t="shared" si="59"/>
        <v>100</v>
      </c>
    </row>
    <row r="1240" spans="1:9" ht="14.25">
      <c r="A1240" s="303" t="s">
        <v>2273</v>
      </c>
      <c r="B1240" s="303" t="s">
        <v>2274</v>
      </c>
      <c r="C1240" s="354"/>
      <c r="D1240" s="354"/>
      <c r="E1240" s="354"/>
      <c r="F1240" s="354"/>
      <c r="G1240" s="353" t="e">
        <f t="shared" si="57"/>
        <v>#DIV/0!</v>
      </c>
      <c r="H1240" s="353" t="e">
        <f t="shared" si="58"/>
        <v>#DIV/0!</v>
      </c>
      <c r="I1240" s="353" t="e">
        <f t="shared" si="59"/>
        <v>#DIV/0!</v>
      </c>
    </row>
    <row r="1241" spans="1:9" ht="14.25">
      <c r="A1241" s="303" t="s">
        <v>2275</v>
      </c>
      <c r="B1241" s="303" t="s">
        <v>2276</v>
      </c>
      <c r="C1241" s="354">
        <v>22</v>
      </c>
      <c r="D1241" s="354"/>
      <c r="E1241" s="354">
        <v>10</v>
      </c>
      <c r="F1241" s="354">
        <v>10</v>
      </c>
      <c r="G1241" s="353" t="e">
        <f t="shared" si="57"/>
        <v>#DIV/0!</v>
      </c>
      <c r="H1241" s="353">
        <f t="shared" si="58"/>
        <v>45.45454545454545</v>
      </c>
      <c r="I1241" s="353">
        <f t="shared" si="59"/>
        <v>100</v>
      </c>
    </row>
    <row r="1242" spans="1:9" ht="14.25">
      <c r="A1242" s="303" t="s">
        <v>2277</v>
      </c>
      <c r="B1242" s="303" t="s">
        <v>2278</v>
      </c>
      <c r="C1242" s="354"/>
      <c r="D1242" s="354"/>
      <c r="E1242" s="354"/>
      <c r="F1242" s="354"/>
      <c r="G1242" s="353" t="e">
        <f t="shared" si="57"/>
        <v>#DIV/0!</v>
      </c>
      <c r="H1242" s="353" t="e">
        <f t="shared" si="58"/>
        <v>#DIV/0!</v>
      </c>
      <c r="I1242" s="353" t="e">
        <f t="shared" si="59"/>
        <v>#DIV/0!</v>
      </c>
    </row>
    <row r="1243" spans="1:9" ht="14.25">
      <c r="A1243" s="303" t="s">
        <v>2279</v>
      </c>
      <c r="B1243" s="303" t="s">
        <v>2280</v>
      </c>
      <c r="C1243" s="207"/>
      <c r="D1243" s="354"/>
      <c r="E1243" s="354"/>
      <c r="F1243" s="354"/>
      <c r="G1243" s="353" t="e">
        <f t="shared" si="57"/>
        <v>#DIV/0!</v>
      </c>
      <c r="H1243" s="353" t="e">
        <f t="shared" si="58"/>
        <v>#DIV/0!</v>
      </c>
      <c r="I1243" s="353" t="e">
        <f t="shared" si="59"/>
        <v>#DIV/0!</v>
      </c>
    </row>
    <row r="1244" spans="1:9" ht="14.25">
      <c r="A1244" s="303" t="s">
        <v>2281</v>
      </c>
      <c r="B1244" s="352" t="s">
        <v>2282</v>
      </c>
      <c r="C1244" s="353">
        <f>SUM(C1245:C1256)</f>
        <v>0</v>
      </c>
      <c r="D1244" s="353">
        <f>SUM(D1245:D1256)</f>
        <v>0</v>
      </c>
      <c r="E1244" s="353">
        <f>SUM(E1245:E1256)</f>
        <v>0</v>
      </c>
      <c r="F1244" s="353">
        <f>SUM(F1245:F1256)</f>
        <v>0</v>
      </c>
      <c r="G1244" s="353" t="e">
        <f t="shared" si="57"/>
        <v>#DIV/0!</v>
      </c>
      <c r="H1244" s="353" t="e">
        <f t="shared" si="58"/>
        <v>#DIV/0!</v>
      </c>
      <c r="I1244" s="353" t="e">
        <f t="shared" si="59"/>
        <v>#DIV/0!</v>
      </c>
    </row>
    <row r="1245" spans="1:9" ht="14.25">
      <c r="A1245" s="303" t="s">
        <v>2283</v>
      </c>
      <c r="B1245" s="303" t="s">
        <v>2284</v>
      </c>
      <c r="C1245" s="354"/>
      <c r="D1245" s="354"/>
      <c r="E1245" s="354"/>
      <c r="F1245" s="354"/>
      <c r="G1245" s="353" t="e">
        <f t="shared" si="57"/>
        <v>#DIV/0!</v>
      </c>
      <c r="H1245" s="353" t="e">
        <f t="shared" si="58"/>
        <v>#DIV/0!</v>
      </c>
      <c r="I1245" s="353" t="e">
        <f t="shared" si="59"/>
        <v>#DIV/0!</v>
      </c>
    </row>
    <row r="1246" spans="1:9" ht="14.25">
      <c r="A1246" s="303" t="s">
        <v>2285</v>
      </c>
      <c r="B1246" s="303" t="s">
        <v>2286</v>
      </c>
      <c r="C1246" s="354"/>
      <c r="D1246" s="354"/>
      <c r="E1246" s="354"/>
      <c r="F1246" s="354"/>
      <c r="G1246" s="353" t="e">
        <f t="shared" si="57"/>
        <v>#DIV/0!</v>
      </c>
      <c r="H1246" s="353" t="e">
        <f t="shared" si="58"/>
        <v>#DIV/0!</v>
      </c>
      <c r="I1246" s="353" t="e">
        <f t="shared" si="59"/>
        <v>#DIV/0!</v>
      </c>
    </row>
    <row r="1247" spans="1:9" ht="14.25">
      <c r="A1247" s="303" t="s">
        <v>2287</v>
      </c>
      <c r="B1247" s="303" t="s">
        <v>2288</v>
      </c>
      <c r="C1247" s="354"/>
      <c r="D1247" s="354"/>
      <c r="E1247" s="354"/>
      <c r="F1247" s="354"/>
      <c r="G1247" s="353" t="e">
        <f t="shared" si="57"/>
        <v>#DIV/0!</v>
      </c>
      <c r="H1247" s="353" t="e">
        <f t="shared" si="58"/>
        <v>#DIV/0!</v>
      </c>
      <c r="I1247" s="353" t="e">
        <f t="shared" si="59"/>
        <v>#DIV/0!</v>
      </c>
    </row>
    <row r="1248" spans="1:9" ht="14.25">
      <c r="A1248" s="303" t="s">
        <v>2289</v>
      </c>
      <c r="B1248" s="303" t="s">
        <v>2290</v>
      </c>
      <c r="C1248" s="354"/>
      <c r="D1248" s="354"/>
      <c r="E1248" s="354"/>
      <c r="F1248" s="354"/>
      <c r="G1248" s="353" t="e">
        <f t="shared" si="57"/>
        <v>#DIV/0!</v>
      </c>
      <c r="H1248" s="353" t="e">
        <f t="shared" si="58"/>
        <v>#DIV/0!</v>
      </c>
      <c r="I1248" s="353" t="e">
        <f t="shared" si="59"/>
        <v>#DIV/0!</v>
      </c>
    </row>
    <row r="1249" spans="1:9" ht="14.25">
      <c r="A1249" s="303" t="s">
        <v>2291</v>
      </c>
      <c r="B1249" s="303" t="s">
        <v>2292</v>
      </c>
      <c r="C1249" s="354"/>
      <c r="D1249" s="354"/>
      <c r="E1249" s="354"/>
      <c r="F1249" s="354"/>
      <c r="G1249" s="353" t="e">
        <f t="shared" si="57"/>
        <v>#DIV/0!</v>
      </c>
      <c r="H1249" s="353" t="e">
        <f t="shared" si="58"/>
        <v>#DIV/0!</v>
      </c>
      <c r="I1249" s="353" t="e">
        <f t="shared" si="59"/>
        <v>#DIV/0!</v>
      </c>
    </row>
    <row r="1250" spans="1:9" ht="14.25">
      <c r="A1250" s="303" t="s">
        <v>2293</v>
      </c>
      <c r="B1250" s="303" t="s">
        <v>2294</v>
      </c>
      <c r="C1250" s="354"/>
      <c r="D1250" s="354"/>
      <c r="E1250" s="354"/>
      <c r="F1250" s="354"/>
      <c r="G1250" s="353" t="e">
        <f t="shared" si="57"/>
        <v>#DIV/0!</v>
      </c>
      <c r="H1250" s="353" t="e">
        <f t="shared" si="58"/>
        <v>#DIV/0!</v>
      </c>
      <c r="I1250" s="353" t="e">
        <f t="shared" si="59"/>
        <v>#DIV/0!</v>
      </c>
    </row>
    <row r="1251" spans="1:9" ht="14.25">
      <c r="A1251" s="303" t="s">
        <v>2295</v>
      </c>
      <c r="B1251" s="303" t="s">
        <v>2296</v>
      </c>
      <c r="C1251" s="354"/>
      <c r="D1251" s="354"/>
      <c r="E1251" s="354"/>
      <c r="F1251" s="354"/>
      <c r="G1251" s="353" t="e">
        <f t="shared" si="57"/>
        <v>#DIV/0!</v>
      </c>
      <c r="H1251" s="353" t="e">
        <f t="shared" si="58"/>
        <v>#DIV/0!</v>
      </c>
      <c r="I1251" s="353" t="e">
        <f t="shared" si="59"/>
        <v>#DIV/0!</v>
      </c>
    </row>
    <row r="1252" spans="1:9" ht="14.25">
      <c r="A1252" s="303" t="s">
        <v>2297</v>
      </c>
      <c r="B1252" s="303" t="s">
        <v>2298</v>
      </c>
      <c r="C1252" s="354"/>
      <c r="D1252" s="354"/>
      <c r="E1252" s="354"/>
      <c r="F1252" s="354"/>
      <c r="G1252" s="353" t="e">
        <f t="shared" si="57"/>
        <v>#DIV/0!</v>
      </c>
      <c r="H1252" s="353" t="e">
        <f t="shared" si="58"/>
        <v>#DIV/0!</v>
      </c>
      <c r="I1252" s="353" t="e">
        <f t="shared" si="59"/>
        <v>#DIV/0!</v>
      </c>
    </row>
    <row r="1253" spans="1:9" ht="14.25">
      <c r="A1253" s="303" t="s">
        <v>2299</v>
      </c>
      <c r="B1253" s="303" t="s">
        <v>2300</v>
      </c>
      <c r="C1253" s="354"/>
      <c r="D1253" s="354"/>
      <c r="E1253" s="354"/>
      <c r="F1253" s="354"/>
      <c r="G1253" s="353" t="e">
        <f t="shared" si="57"/>
        <v>#DIV/0!</v>
      </c>
      <c r="H1253" s="353" t="e">
        <f t="shared" si="58"/>
        <v>#DIV/0!</v>
      </c>
      <c r="I1253" s="353" t="e">
        <f t="shared" si="59"/>
        <v>#DIV/0!</v>
      </c>
    </row>
    <row r="1254" spans="1:9" ht="14.25">
      <c r="A1254" s="303" t="s">
        <v>2301</v>
      </c>
      <c r="B1254" s="303" t="s">
        <v>2302</v>
      </c>
      <c r="C1254" s="354"/>
      <c r="D1254" s="354"/>
      <c r="E1254" s="354"/>
      <c r="F1254" s="354"/>
      <c r="G1254" s="353" t="e">
        <f t="shared" si="57"/>
        <v>#DIV/0!</v>
      </c>
      <c r="H1254" s="353" t="e">
        <f t="shared" si="58"/>
        <v>#DIV/0!</v>
      </c>
      <c r="I1254" s="353" t="e">
        <f t="shared" si="59"/>
        <v>#DIV/0!</v>
      </c>
    </row>
    <row r="1255" spans="1:9" ht="14.25">
      <c r="A1255" s="303" t="s">
        <v>2303</v>
      </c>
      <c r="B1255" s="303" t="s">
        <v>2304</v>
      </c>
      <c r="C1255" s="354"/>
      <c r="D1255" s="354"/>
      <c r="E1255" s="354"/>
      <c r="F1255" s="354"/>
      <c r="G1255" s="353" t="e">
        <f t="shared" si="57"/>
        <v>#DIV/0!</v>
      </c>
      <c r="H1255" s="353" t="e">
        <f t="shared" si="58"/>
        <v>#DIV/0!</v>
      </c>
      <c r="I1255" s="353" t="e">
        <f t="shared" si="59"/>
        <v>#DIV/0!</v>
      </c>
    </row>
    <row r="1256" spans="1:9" ht="14.25">
      <c r="A1256" s="303" t="s">
        <v>2305</v>
      </c>
      <c r="B1256" s="303" t="s">
        <v>2306</v>
      </c>
      <c r="C1256" s="354"/>
      <c r="D1256" s="354"/>
      <c r="E1256" s="354"/>
      <c r="F1256" s="354"/>
      <c r="G1256" s="353" t="e">
        <f t="shared" si="57"/>
        <v>#DIV/0!</v>
      </c>
      <c r="H1256" s="353" t="e">
        <f t="shared" si="58"/>
        <v>#DIV/0!</v>
      </c>
      <c r="I1256" s="353" t="e">
        <f t="shared" si="59"/>
        <v>#DIV/0!</v>
      </c>
    </row>
    <row r="1257" spans="1:9" ht="14.25">
      <c r="A1257" s="359" t="s">
        <v>2307</v>
      </c>
      <c r="B1257" s="352" t="s">
        <v>2308</v>
      </c>
      <c r="C1257" s="353">
        <f>SUM(C1258,C1270,C1276,C1282,C1290,C1303,C1307,C1311)</f>
        <v>3815</v>
      </c>
      <c r="D1257" s="353">
        <f>SUM(D1258,D1270,D1276,D1282,D1290,D1303,D1307,D1311)</f>
        <v>776</v>
      </c>
      <c r="E1257" s="353">
        <f>SUM(E1258,E1270,E1276,E1282,E1290,E1303,E1307,E1311)</f>
        <v>2865</v>
      </c>
      <c r="F1257" s="353">
        <f>SUM(F1258,F1270,F1276,F1282,F1290,F1303,F1307,F1311)</f>
        <v>2865</v>
      </c>
      <c r="G1257" s="353">
        <f t="shared" si="57"/>
        <v>369.20103092783506</v>
      </c>
      <c r="H1257" s="353">
        <f t="shared" si="58"/>
        <v>75.09829619921364</v>
      </c>
      <c r="I1257" s="353">
        <f t="shared" si="59"/>
        <v>100</v>
      </c>
    </row>
    <row r="1258" spans="1:9" ht="14.25">
      <c r="A1258" s="359" t="s">
        <v>2309</v>
      </c>
      <c r="B1258" s="352" t="s">
        <v>2310</v>
      </c>
      <c r="C1258" s="353">
        <f>SUM(C1259:C1269)</f>
        <v>306</v>
      </c>
      <c r="D1258" s="353">
        <f>SUM(D1259:D1269)</f>
        <v>234</v>
      </c>
      <c r="E1258" s="353">
        <f>SUM(E1259:E1269)</f>
        <v>288</v>
      </c>
      <c r="F1258" s="353">
        <f>SUM(F1259:F1269)</f>
        <v>288</v>
      </c>
      <c r="G1258" s="353">
        <f t="shared" si="57"/>
        <v>123.07692307692308</v>
      </c>
      <c r="H1258" s="353">
        <f t="shared" si="58"/>
        <v>94.11764705882352</v>
      </c>
      <c r="I1258" s="353">
        <f t="shared" si="59"/>
        <v>100</v>
      </c>
    </row>
    <row r="1259" spans="1:9" ht="14.25">
      <c r="A1259" s="359" t="s">
        <v>2311</v>
      </c>
      <c r="B1259" s="359" t="s">
        <v>108</v>
      </c>
      <c r="C1259" s="354">
        <v>164</v>
      </c>
      <c r="D1259" s="354">
        <v>150</v>
      </c>
      <c r="E1259" s="354">
        <v>212</v>
      </c>
      <c r="F1259" s="354">
        <v>212</v>
      </c>
      <c r="G1259" s="353">
        <f t="shared" si="57"/>
        <v>141.33333333333334</v>
      </c>
      <c r="H1259" s="353">
        <f t="shared" si="58"/>
        <v>129.26829268292684</v>
      </c>
      <c r="I1259" s="353">
        <f t="shared" si="59"/>
        <v>100</v>
      </c>
    </row>
    <row r="1260" spans="1:9" ht="14.25">
      <c r="A1260" s="359" t="s">
        <v>2312</v>
      </c>
      <c r="B1260" s="359" t="s">
        <v>110</v>
      </c>
      <c r="C1260" s="354"/>
      <c r="D1260" s="354"/>
      <c r="E1260" s="354"/>
      <c r="F1260" s="354"/>
      <c r="G1260" s="353" t="e">
        <f t="shared" si="57"/>
        <v>#DIV/0!</v>
      </c>
      <c r="H1260" s="353" t="e">
        <f t="shared" si="58"/>
        <v>#DIV/0!</v>
      </c>
      <c r="I1260" s="353" t="e">
        <f t="shared" si="59"/>
        <v>#DIV/0!</v>
      </c>
    </row>
    <row r="1261" spans="1:9" ht="14.25">
      <c r="A1261" s="359" t="s">
        <v>2313</v>
      </c>
      <c r="B1261" s="359" t="s">
        <v>112</v>
      </c>
      <c r="C1261" s="354"/>
      <c r="D1261" s="354"/>
      <c r="E1261" s="354"/>
      <c r="F1261" s="354"/>
      <c r="G1261" s="353" t="e">
        <f t="shared" si="57"/>
        <v>#DIV/0!</v>
      </c>
      <c r="H1261" s="353" t="e">
        <f t="shared" si="58"/>
        <v>#DIV/0!</v>
      </c>
      <c r="I1261" s="353" t="e">
        <f t="shared" si="59"/>
        <v>#DIV/0!</v>
      </c>
    </row>
    <row r="1262" spans="1:9" ht="14.25">
      <c r="A1262" s="359" t="s">
        <v>2314</v>
      </c>
      <c r="B1262" s="359" t="s">
        <v>2315</v>
      </c>
      <c r="C1262" s="354"/>
      <c r="D1262" s="354"/>
      <c r="E1262" s="354"/>
      <c r="F1262" s="354"/>
      <c r="G1262" s="353" t="e">
        <f t="shared" si="57"/>
        <v>#DIV/0!</v>
      </c>
      <c r="H1262" s="353" t="e">
        <f t="shared" si="58"/>
        <v>#DIV/0!</v>
      </c>
      <c r="I1262" s="353" t="e">
        <f t="shared" si="59"/>
        <v>#DIV/0!</v>
      </c>
    </row>
    <row r="1263" spans="1:9" ht="14.25">
      <c r="A1263" s="359" t="s">
        <v>2316</v>
      </c>
      <c r="B1263" s="359" t="s">
        <v>2317</v>
      </c>
      <c r="C1263" s="354"/>
      <c r="D1263" s="354"/>
      <c r="E1263" s="354"/>
      <c r="F1263" s="354"/>
      <c r="G1263" s="353" t="e">
        <f t="shared" si="57"/>
        <v>#DIV/0!</v>
      </c>
      <c r="H1263" s="353" t="e">
        <f t="shared" si="58"/>
        <v>#DIV/0!</v>
      </c>
      <c r="I1263" s="353" t="e">
        <f t="shared" si="59"/>
        <v>#DIV/0!</v>
      </c>
    </row>
    <row r="1264" spans="1:9" ht="14.25">
      <c r="A1264" s="359" t="s">
        <v>2318</v>
      </c>
      <c r="B1264" s="359" t="s">
        <v>2319</v>
      </c>
      <c r="C1264" s="354">
        <v>59</v>
      </c>
      <c r="D1264" s="354">
        <v>81</v>
      </c>
      <c r="E1264" s="354">
        <v>73</v>
      </c>
      <c r="F1264" s="354">
        <v>73</v>
      </c>
      <c r="G1264" s="353">
        <f t="shared" si="57"/>
        <v>90.12345679012346</v>
      </c>
      <c r="H1264" s="353">
        <f t="shared" si="58"/>
        <v>123.72881355932203</v>
      </c>
      <c r="I1264" s="353">
        <f t="shared" si="59"/>
        <v>100</v>
      </c>
    </row>
    <row r="1265" spans="1:9" ht="14.25">
      <c r="A1265" s="359" t="s">
        <v>2320</v>
      </c>
      <c r="B1265" s="359" t="s">
        <v>2321</v>
      </c>
      <c r="C1265" s="354"/>
      <c r="D1265" s="354"/>
      <c r="E1265" s="354"/>
      <c r="F1265" s="354"/>
      <c r="G1265" s="353" t="e">
        <f t="shared" si="57"/>
        <v>#DIV/0!</v>
      </c>
      <c r="H1265" s="353" t="e">
        <f t="shared" si="58"/>
        <v>#DIV/0!</v>
      </c>
      <c r="I1265" s="353" t="e">
        <f t="shared" si="59"/>
        <v>#DIV/0!</v>
      </c>
    </row>
    <row r="1266" spans="1:9" ht="14.25">
      <c r="A1266" s="359" t="s">
        <v>2322</v>
      </c>
      <c r="B1266" s="359" t="s">
        <v>2323</v>
      </c>
      <c r="C1266" s="354">
        <v>4</v>
      </c>
      <c r="D1266" s="354"/>
      <c r="E1266" s="354"/>
      <c r="F1266" s="354"/>
      <c r="G1266" s="353" t="e">
        <f t="shared" si="57"/>
        <v>#DIV/0!</v>
      </c>
      <c r="H1266" s="353">
        <f t="shared" si="58"/>
        <v>0</v>
      </c>
      <c r="I1266" s="353" t="e">
        <f t="shared" si="59"/>
        <v>#DIV/0!</v>
      </c>
    </row>
    <row r="1267" spans="1:9" ht="14.25">
      <c r="A1267" s="359" t="s">
        <v>2324</v>
      </c>
      <c r="B1267" s="359" t="s">
        <v>2325</v>
      </c>
      <c r="C1267" s="354">
        <v>33</v>
      </c>
      <c r="D1267" s="354">
        <v>3</v>
      </c>
      <c r="E1267" s="354">
        <v>3</v>
      </c>
      <c r="F1267" s="354">
        <v>3</v>
      </c>
      <c r="G1267" s="353">
        <f t="shared" si="57"/>
        <v>100</v>
      </c>
      <c r="H1267" s="353">
        <f t="shared" si="58"/>
        <v>9.090909090909092</v>
      </c>
      <c r="I1267" s="353">
        <f t="shared" si="59"/>
        <v>100</v>
      </c>
    </row>
    <row r="1268" spans="1:9" ht="14.25">
      <c r="A1268" s="359" t="s">
        <v>2326</v>
      </c>
      <c r="B1268" s="359" t="s">
        <v>126</v>
      </c>
      <c r="C1268" s="354"/>
      <c r="D1268" s="354"/>
      <c r="E1268" s="354"/>
      <c r="F1268" s="354"/>
      <c r="G1268" s="353" t="e">
        <f t="shared" si="57"/>
        <v>#DIV/0!</v>
      </c>
      <c r="H1268" s="353" t="e">
        <f t="shared" si="58"/>
        <v>#DIV/0!</v>
      </c>
      <c r="I1268" s="353" t="e">
        <f t="shared" si="59"/>
        <v>#DIV/0!</v>
      </c>
    </row>
    <row r="1269" spans="1:9" ht="14.25">
      <c r="A1269" s="359" t="s">
        <v>2327</v>
      </c>
      <c r="B1269" s="359" t="s">
        <v>2328</v>
      </c>
      <c r="C1269" s="354">
        <v>46</v>
      </c>
      <c r="D1269" s="354"/>
      <c r="E1269" s="354"/>
      <c r="F1269" s="354"/>
      <c r="G1269" s="353" t="e">
        <f t="shared" si="57"/>
        <v>#DIV/0!</v>
      </c>
      <c r="H1269" s="353">
        <f t="shared" si="58"/>
        <v>0</v>
      </c>
      <c r="I1269" s="353" t="e">
        <f t="shared" si="59"/>
        <v>#DIV/0!</v>
      </c>
    </row>
    <row r="1270" spans="1:9" ht="14.25">
      <c r="A1270" s="359" t="s">
        <v>2329</v>
      </c>
      <c r="B1270" s="352" t="s">
        <v>2330</v>
      </c>
      <c r="C1270" s="353">
        <f>SUM(C1271:C1275)</f>
        <v>317</v>
      </c>
      <c r="D1270" s="353">
        <f>SUM(D1271:D1275)</f>
        <v>437</v>
      </c>
      <c r="E1270" s="353">
        <f>SUM(E1271:E1275)</f>
        <v>977</v>
      </c>
      <c r="F1270" s="353">
        <f>SUM(F1271:F1275)</f>
        <v>977</v>
      </c>
      <c r="G1270" s="353">
        <f t="shared" si="57"/>
        <v>223.56979405034326</v>
      </c>
      <c r="H1270" s="353">
        <f t="shared" si="58"/>
        <v>308.2018927444795</v>
      </c>
      <c r="I1270" s="353">
        <f t="shared" si="59"/>
        <v>100</v>
      </c>
    </row>
    <row r="1271" spans="1:9" ht="14.25">
      <c r="A1271" s="359" t="s">
        <v>2331</v>
      </c>
      <c r="B1271" s="359" t="s">
        <v>2332</v>
      </c>
      <c r="C1271" s="354"/>
      <c r="D1271" s="354"/>
      <c r="E1271" s="354"/>
      <c r="F1271" s="354"/>
      <c r="G1271" s="353" t="e">
        <f t="shared" si="57"/>
        <v>#DIV/0!</v>
      </c>
      <c r="H1271" s="353" t="e">
        <f t="shared" si="58"/>
        <v>#DIV/0!</v>
      </c>
      <c r="I1271" s="353" t="e">
        <f t="shared" si="59"/>
        <v>#DIV/0!</v>
      </c>
    </row>
    <row r="1272" spans="1:9" ht="14.25">
      <c r="A1272" s="359" t="s">
        <v>2333</v>
      </c>
      <c r="B1272" s="359" t="s">
        <v>2334</v>
      </c>
      <c r="C1272" s="354"/>
      <c r="D1272" s="354"/>
      <c r="E1272" s="354"/>
      <c r="F1272" s="354"/>
      <c r="G1272" s="353" t="e">
        <f t="shared" si="57"/>
        <v>#DIV/0!</v>
      </c>
      <c r="H1272" s="353" t="e">
        <f t="shared" si="58"/>
        <v>#DIV/0!</v>
      </c>
      <c r="I1272" s="353" t="e">
        <f t="shared" si="59"/>
        <v>#DIV/0!</v>
      </c>
    </row>
    <row r="1273" spans="1:9" ht="14.25">
      <c r="A1273" s="359" t="s">
        <v>2335</v>
      </c>
      <c r="B1273" s="359" t="s">
        <v>2336</v>
      </c>
      <c r="C1273" s="354"/>
      <c r="D1273" s="354"/>
      <c r="E1273" s="354"/>
      <c r="F1273" s="354"/>
      <c r="G1273" s="353" t="e">
        <f t="shared" si="57"/>
        <v>#DIV/0!</v>
      </c>
      <c r="H1273" s="353" t="e">
        <f t="shared" si="58"/>
        <v>#DIV/0!</v>
      </c>
      <c r="I1273" s="353" t="e">
        <f t="shared" si="59"/>
        <v>#DIV/0!</v>
      </c>
    </row>
    <row r="1274" spans="1:9" ht="14.25">
      <c r="A1274" s="359" t="s">
        <v>2337</v>
      </c>
      <c r="B1274" s="359" t="s">
        <v>2338</v>
      </c>
      <c r="C1274" s="354">
        <v>317</v>
      </c>
      <c r="D1274" s="354">
        <v>437</v>
      </c>
      <c r="E1274" s="354">
        <v>977</v>
      </c>
      <c r="F1274" s="354">
        <v>977</v>
      </c>
      <c r="G1274" s="353">
        <f t="shared" si="57"/>
        <v>223.56979405034326</v>
      </c>
      <c r="H1274" s="353">
        <f t="shared" si="58"/>
        <v>308.2018927444795</v>
      </c>
      <c r="I1274" s="353">
        <f t="shared" si="59"/>
        <v>100</v>
      </c>
    </row>
    <row r="1275" spans="1:9" ht="14.25">
      <c r="A1275" s="359" t="s">
        <v>2339</v>
      </c>
      <c r="B1275" s="359" t="s">
        <v>2340</v>
      </c>
      <c r="C1275" s="354"/>
      <c r="D1275" s="354"/>
      <c r="E1275" s="354"/>
      <c r="F1275" s="354"/>
      <c r="G1275" s="353" t="e">
        <f t="shared" si="57"/>
        <v>#DIV/0!</v>
      </c>
      <c r="H1275" s="353" t="e">
        <f t="shared" si="58"/>
        <v>#DIV/0!</v>
      </c>
      <c r="I1275" s="353" t="e">
        <f t="shared" si="59"/>
        <v>#DIV/0!</v>
      </c>
    </row>
    <row r="1276" spans="1:9" ht="14.25">
      <c r="A1276" s="359" t="s">
        <v>2341</v>
      </c>
      <c r="B1276" s="352" t="s">
        <v>2342</v>
      </c>
      <c r="C1276" s="353">
        <f>SUM(C1277:C1281)</f>
        <v>0</v>
      </c>
      <c r="D1276" s="353">
        <f>SUM(D1277:D1281)</f>
        <v>0</v>
      </c>
      <c r="E1276" s="353">
        <f>SUM(E1277:E1281)</f>
        <v>0</v>
      </c>
      <c r="F1276" s="353">
        <f>SUM(F1277:F1281)</f>
        <v>0</v>
      </c>
      <c r="G1276" s="353" t="e">
        <f t="shared" si="57"/>
        <v>#DIV/0!</v>
      </c>
      <c r="H1276" s="353" t="e">
        <f t="shared" si="58"/>
        <v>#DIV/0!</v>
      </c>
      <c r="I1276" s="353" t="e">
        <f t="shared" si="59"/>
        <v>#DIV/0!</v>
      </c>
    </row>
    <row r="1277" spans="1:9" ht="14.25">
      <c r="A1277" s="359" t="s">
        <v>2343</v>
      </c>
      <c r="B1277" s="359" t="s">
        <v>2332</v>
      </c>
      <c r="C1277" s="354"/>
      <c r="D1277" s="354"/>
      <c r="E1277" s="354"/>
      <c r="F1277" s="354"/>
      <c r="G1277" s="353" t="e">
        <f t="shared" si="57"/>
        <v>#DIV/0!</v>
      </c>
      <c r="H1277" s="353" t="e">
        <f t="shared" si="58"/>
        <v>#DIV/0!</v>
      </c>
      <c r="I1277" s="353" t="e">
        <f t="shared" si="59"/>
        <v>#DIV/0!</v>
      </c>
    </row>
    <row r="1278" spans="1:9" ht="14.25">
      <c r="A1278" s="359" t="s">
        <v>2344</v>
      </c>
      <c r="B1278" s="359" t="s">
        <v>2334</v>
      </c>
      <c r="C1278" s="354"/>
      <c r="D1278" s="354"/>
      <c r="E1278" s="354"/>
      <c r="F1278" s="354"/>
      <c r="G1278" s="353" t="e">
        <f t="shared" si="57"/>
        <v>#DIV/0!</v>
      </c>
      <c r="H1278" s="353" t="e">
        <f t="shared" si="58"/>
        <v>#DIV/0!</v>
      </c>
      <c r="I1278" s="353" t="e">
        <f t="shared" si="59"/>
        <v>#DIV/0!</v>
      </c>
    </row>
    <row r="1279" spans="1:9" ht="14.25">
      <c r="A1279" s="359" t="s">
        <v>2345</v>
      </c>
      <c r="B1279" s="359" t="s">
        <v>2336</v>
      </c>
      <c r="C1279" s="354"/>
      <c r="D1279" s="354"/>
      <c r="E1279" s="354"/>
      <c r="F1279" s="354"/>
      <c r="G1279" s="353" t="e">
        <f t="shared" si="57"/>
        <v>#DIV/0!</v>
      </c>
      <c r="H1279" s="353" t="e">
        <f t="shared" si="58"/>
        <v>#DIV/0!</v>
      </c>
      <c r="I1279" s="353" t="e">
        <f t="shared" si="59"/>
        <v>#DIV/0!</v>
      </c>
    </row>
    <row r="1280" spans="1:9" ht="14.25">
      <c r="A1280" s="359" t="s">
        <v>2346</v>
      </c>
      <c r="B1280" s="359" t="s">
        <v>2347</v>
      </c>
      <c r="C1280" s="354"/>
      <c r="D1280" s="354"/>
      <c r="E1280" s="354"/>
      <c r="F1280" s="354"/>
      <c r="G1280" s="353" t="e">
        <f t="shared" si="57"/>
        <v>#DIV/0!</v>
      </c>
      <c r="H1280" s="353" t="e">
        <f t="shared" si="58"/>
        <v>#DIV/0!</v>
      </c>
      <c r="I1280" s="353" t="e">
        <f t="shared" si="59"/>
        <v>#DIV/0!</v>
      </c>
    </row>
    <row r="1281" spans="1:9" ht="14.25">
      <c r="A1281" s="359" t="s">
        <v>2348</v>
      </c>
      <c r="B1281" s="359" t="s">
        <v>2349</v>
      </c>
      <c r="C1281" s="354"/>
      <c r="D1281" s="354"/>
      <c r="E1281" s="354"/>
      <c r="F1281" s="354"/>
      <c r="G1281" s="353" t="e">
        <f t="shared" si="57"/>
        <v>#DIV/0!</v>
      </c>
      <c r="H1281" s="353" t="e">
        <f t="shared" si="58"/>
        <v>#DIV/0!</v>
      </c>
      <c r="I1281" s="353" t="e">
        <f t="shared" si="59"/>
        <v>#DIV/0!</v>
      </c>
    </row>
    <row r="1282" spans="1:9" ht="14.25">
      <c r="A1282" s="359" t="s">
        <v>2350</v>
      </c>
      <c r="B1282" s="352" t="s">
        <v>2351</v>
      </c>
      <c r="C1282" s="353">
        <f>SUM(C1283:C1289)</f>
        <v>0</v>
      </c>
      <c r="D1282" s="353">
        <f>SUM(D1283:D1289)</f>
        <v>0</v>
      </c>
      <c r="E1282" s="353">
        <f>SUM(E1283:E1289)</f>
        <v>0</v>
      </c>
      <c r="F1282" s="353">
        <f>SUM(F1283:F1289)</f>
        <v>0</v>
      </c>
      <c r="G1282" s="353" t="e">
        <f t="shared" si="57"/>
        <v>#DIV/0!</v>
      </c>
      <c r="H1282" s="353" t="e">
        <f t="shared" si="58"/>
        <v>#DIV/0!</v>
      </c>
      <c r="I1282" s="353" t="e">
        <f t="shared" si="59"/>
        <v>#DIV/0!</v>
      </c>
    </row>
    <row r="1283" spans="1:9" ht="14.25">
      <c r="A1283" s="359" t="s">
        <v>2352</v>
      </c>
      <c r="B1283" s="359" t="s">
        <v>2332</v>
      </c>
      <c r="C1283" s="354"/>
      <c r="D1283" s="354"/>
      <c r="E1283" s="354"/>
      <c r="F1283" s="354"/>
      <c r="G1283" s="353" t="e">
        <f t="shared" si="57"/>
        <v>#DIV/0!</v>
      </c>
      <c r="H1283" s="353" t="e">
        <f t="shared" si="58"/>
        <v>#DIV/0!</v>
      </c>
      <c r="I1283" s="353" t="e">
        <f t="shared" si="59"/>
        <v>#DIV/0!</v>
      </c>
    </row>
    <row r="1284" spans="1:9" ht="14.25">
      <c r="A1284" s="359" t="s">
        <v>2353</v>
      </c>
      <c r="B1284" s="359" t="s">
        <v>2334</v>
      </c>
      <c r="C1284" s="354"/>
      <c r="D1284" s="354"/>
      <c r="E1284" s="354"/>
      <c r="F1284" s="354"/>
      <c r="G1284" s="353" t="e">
        <f t="shared" si="57"/>
        <v>#DIV/0!</v>
      </c>
      <c r="H1284" s="353" t="e">
        <f t="shared" si="58"/>
        <v>#DIV/0!</v>
      </c>
      <c r="I1284" s="353" t="e">
        <f t="shared" si="59"/>
        <v>#DIV/0!</v>
      </c>
    </row>
    <row r="1285" spans="1:9" ht="14.25">
      <c r="A1285" s="359" t="s">
        <v>2354</v>
      </c>
      <c r="B1285" s="359" t="s">
        <v>2336</v>
      </c>
      <c r="C1285" s="354"/>
      <c r="D1285" s="354"/>
      <c r="E1285" s="354"/>
      <c r="F1285" s="354"/>
      <c r="G1285" s="353" t="e">
        <f t="shared" si="57"/>
        <v>#DIV/0!</v>
      </c>
      <c r="H1285" s="353" t="e">
        <f t="shared" si="58"/>
        <v>#DIV/0!</v>
      </c>
      <c r="I1285" s="353" t="e">
        <f t="shared" si="59"/>
        <v>#DIV/0!</v>
      </c>
    </row>
    <row r="1286" spans="1:9" ht="14.25">
      <c r="A1286" s="359" t="s">
        <v>2355</v>
      </c>
      <c r="B1286" s="359" t="s">
        <v>2356</v>
      </c>
      <c r="C1286" s="354"/>
      <c r="D1286" s="354"/>
      <c r="E1286" s="354"/>
      <c r="F1286" s="354"/>
      <c r="G1286" s="353" t="e">
        <f aca="true" t="shared" si="60" ref="G1286:G1330">F1286/D1286*100</f>
        <v>#DIV/0!</v>
      </c>
      <c r="H1286" s="353" t="e">
        <f aca="true" t="shared" si="61" ref="H1286:H1330">F1286/C1286*100</f>
        <v>#DIV/0!</v>
      </c>
      <c r="I1286" s="353" t="e">
        <f aca="true" t="shared" si="62" ref="I1286:I1330">F1286/E1286*100</f>
        <v>#DIV/0!</v>
      </c>
    </row>
    <row r="1287" spans="1:9" ht="14.25">
      <c r="A1287" s="359" t="s">
        <v>2357</v>
      </c>
      <c r="B1287" s="359" t="s">
        <v>2358</v>
      </c>
      <c r="C1287" s="354"/>
      <c r="D1287" s="354"/>
      <c r="E1287" s="354"/>
      <c r="F1287" s="354"/>
      <c r="G1287" s="353" t="e">
        <f t="shared" si="60"/>
        <v>#DIV/0!</v>
      </c>
      <c r="H1287" s="353" t="e">
        <f t="shared" si="61"/>
        <v>#DIV/0!</v>
      </c>
      <c r="I1287" s="353" t="e">
        <f t="shared" si="62"/>
        <v>#DIV/0!</v>
      </c>
    </row>
    <row r="1288" spans="1:9" ht="14.25">
      <c r="A1288" s="359" t="s">
        <v>2359</v>
      </c>
      <c r="B1288" s="359" t="s">
        <v>2360</v>
      </c>
      <c r="C1288" s="354"/>
      <c r="D1288" s="354"/>
      <c r="E1288" s="354"/>
      <c r="F1288" s="354"/>
      <c r="G1288" s="353" t="e">
        <f t="shared" si="60"/>
        <v>#DIV/0!</v>
      </c>
      <c r="H1288" s="353" t="e">
        <f t="shared" si="61"/>
        <v>#DIV/0!</v>
      </c>
      <c r="I1288" s="353" t="e">
        <f t="shared" si="62"/>
        <v>#DIV/0!</v>
      </c>
    </row>
    <row r="1289" spans="1:9" ht="14.25">
      <c r="A1289" s="359" t="s">
        <v>2361</v>
      </c>
      <c r="B1289" s="359" t="s">
        <v>2362</v>
      </c>
      <c r="C1289" s="354"/>
      <c r="D1289" s="354"/>
      <c r="E1289" s="354"/>
      <c r="F1289" s="354"/>
      <c r="G1289" s="353" t="e">
        <f t="shared" si="60"/>
        <v>#DIV/0!</v>
      </c>
      <c r="H1289" s="353" t="e">
        <f t="shared" si="61"/>
        <v>#DIV/0!</v>
      </c>
      <c r="I1289" s="353" t="e">
        <f t="shared" si="62"/>
        <v>#DIV/0!</v>
      </c>
    </row>
    <row r="1290" spans="1:9" ht="14.25">
      <c r="A1290" s="359" t="s">
        <v>2363</v>
      </c>
      <c r="B1290" s="352" t="s">
        <v>2364</v>
      </c>
      <c r="C1290" s="353">
        <f>SUM(C1291:C1302)</f>
        <v>65</v>
      </c>
      <c r="D1290" s="353">
        <f>SUM(D1291:D1302)</f>
        <v>52</v>
      </c>
      <c r="E1290" s="353">
        <f>SUM(E1291:E1302)</f>
        <v>66</v>
      </c>
      <c r="F1290" s="353">
        <f>SUM(F1291:F1302)</f>
        <v>66</v>
      </c>
      <c r="G1290" s="353">
        <f t="shared" si="60"/>
        <v>126.92307692307692</v>
      </c>
      <c r="H1290" s="353">
        <f t="shared" si="61"/>
        <v>101.53846153846153</v>
      </c>
      <c r="I1290" s="353">
        <f t="shared" si="62"/>
        <v>100</v>
      </c>
    </row>
    <row r="1291" spans="1:9" ht="14.25">
      <c r="A1291" s="359" t="s">
        <v>2365</v>
      </c>
      <c r="B1291" s="359" t="s">
        <v>2332</v>
      </c>
      <c r="C1291" s="354">
        <v>56</v>
      </c>
      <c r="D1291" s="354">
        <v>42</v>
      </c>
      <c r="E1291" s="354">
        <v>56</v>
      </c>
      <c r="F1291" s="354">
        <v>56</v>
      </c>
      <c r="G1291" s="353">
        <f t="shared" si="60"/>
        <v>133.33333333333331</v>
      </c>
      <c r="H1291" s="353">
        <f t="shared" si="61"/>
        <v>100</v>
      </c>
      <c r="I1291" s="353">
        <f t="shared" si="62"/>
        <v>100</v>
      </c>
    </row>
    <row r="1292" spans="1:9" ht="14.25">
      <c r="A1292" s="359" t="s">
        <v>2366</v>
      </c>
      <c r="B1292" s="359" t="s">
        <v>2334</v>
      </c>
      <c r="C1292" s="354"/>
      <c r="D1292" s="354"/>
      <c r="E1292" s="354"/>
      <c r="F1292" s="354"/>
      <c r="G1292" s="353" t="e">
        <f t="shared" si="60"/>
        <v>#DIV/0!</v>
      </c>
      <c r="H1292" s="353" t="e">
        <f t="shared" si="61"/>
        <v>#DIV/0!</v>
      </c>
      <c r="I1292" s="353" t="e">
        <f t="shared" si="62"/>
        <v>#DIV/0!</v>
      </c>
    </row>
    <row r="1293" spans="1:9" ht="14.25">
      <c r="A1293" s="359" t="s">
        <v>2367</v>
      </c>
      <c r="B1293" s="359" t="s">
        <v>2336</v>
      </c>
      <c r="C1293" s="354"/>
      <c r="D1293" s="354"/>
      <c r="E1293" s="354"/>
      <c r="F1293" s="354"/>
      <c r="G1293" s="353" t="e">
        <f t="shared" si="60"/>
        <v>#DIV/0!</v>
      </c>
      <c r="H1293" s="353" t="e">
        <f t="shared" si="61"/>
        <v>#DIV/0!</v>
      </c>
      <c r="I1293" s="353" t="e">
        <f t="shared" si="62"/>
        <v>#DIV/0!</v>
      </c>
    </row>
    <row r="1294" spans="1:9" ht="14.25">
      <c r="A1294" s="359" t="s">
        <v>2368</v>
      </c>
      <c r="B1294" s="359" t="s">
        <v>2369</v>
      </c>
      <c r="C1294" s="354"/>
      <c r="D1294" s="354"/>
      <c r="E1294" s="354"/>
      <c r="F1294" s="354"/>
      <c r="G1294" s="353" t="e">
        <f t="shared" si="60"/>
        <v>#DIV/0!</v>
      </c>
      <c r="H1294" s="353" t="e">
        <f t="shared" si="61"/>
        <v>#DIV/0!</v>
      </c>
      <c r="I1294" s="353" t="e">
        <f t="shared" si="62"/>
        <v>#DIV/0!</v>
      </c>
    </row>
    <row r="1295" spans="1:9" ht="14.25">
      <c r="A1295" s="359" t="s">
        <v>2370</v>
      </c>
      <c r="B1295" s="359" t="s">
        <v>2371</v>
      </c>
      <c r="C1295" s="354"/>
      <c r="D1295" s="354"/>
      <c r="E1295" s="354"/>
      <c r="F1295" s="354"/>
      <c r="G1295" s="353" t="e">
        <f t="shared" si="60"/>
        <v>#DIV/0!</v>
      </c>
      <c r="H1295" s="353" t="e">
        <f t="shared" si="61"/>
        <v>#DIV/0!</v>
      </c>
      <c r="I1295" s="353" t="e">
        <f t="shared" si="62"/>
        <v>#DIV/0!</v>
      </c>
    </row>
    <row r="1296" spans="1:9" ht="14.25">
      <c r="A1296" s="359" t="s">
        <v>2372</v>
      </c>
      <c r="B1296" s="359" t="s">
        <v>2373</v>
      </c>
      <c r="C1296" s="354"/>
      <c r="D1296" s="354"/>
      <c r="E1296" s="354"/>
      <c r="F1296" s="354"/>
      <c r="G1296" s="353" t="e">
        <f t="shared" si="60"/>
        <v>#DIV/0!</v>
      </c>
      <c r="H1296" s="353" t="e">
        <f t="shared" si="61"/>
        <v>#DIV/0!</v>
      </c>
      <c r="I1296" s="353" t="e">
        <f t="shared" si="62"/>
        <v>#DIV/0!</v>
      </c>
    </row>
    <row r="1297" spans="1:9" ht="14.25">
      <c r="A1297" s="359" t="s">
        <v>2374</v>
      </c>
      <c r="B1297" s="359" t="s">
        <v>2375</v>
      </c>
      <c r="C1297" s="354"/>
      <c r="D1297" s="354"/>
      <c r="E1297" s="354"/>
      <c r="F1297" s="354"/>
      <c r="G1297" s="353" t="e">
        <f t="shared" si="60"/>
        <v>#DIV/0!</v>
      </c>
      <c r="H1297" s="353" t="e">
        <f t="shared" si="61"/>
        <v>#DIV/0!</v>
      </c>
      <c r="I1297" s="353" t="e">
        <f t="shared" si="62"/>
        <v>#DIV/0!</v>
      </c>
    </row>
    <row r="1298" spans="1:9" ht="14.25">
      <c r="A1298" s="359" t="s">
        <v>2376</v>
      </c>
      <c r="B1298" s="359" t="s">
        <v>2377</v>
      </c>
      <c r="C1298" s="354"/>
      <c r="D1298" s="354"/>
      <c r="E1298" s="354"/>
      <c r="F1298" s="354"/>
      <c r="G1298" s="353" t="e">
        <f t="shared" si="60"/>
        <v>#DIV/0!</v>
      </c>
      <c r="H1298" s="353" t="e">
        <f t="shared" si="61"/>
        <v>#DIV/0!</v>
      </c>
      <c r="I1298" s="353" t="e">
        <f t="shared" si="62"/>
        <v>#DIV/0!</v>
      </c>
    </row>
    <row r="1299" spans="1:9" ht="14.25">
      <c r="A1299" s="359" t="s">
        <v>2378</v>
      </c>
      <c r="B1299" s="359" t="s">
        <v>2379</v>
      </c>
      <c r="C1299" s="354">
        <v>2</v>
      </c>
      <c r="D1299" s="354">
        <v>3</v>
      </c>
      <c r="E1299" s="354">
        <v>3</v>
      </c>
      <c r="F1299" s="354">
        <v>3</v>
      </c>
      <c r="G1299" s="353">
        <f t="shared" si="60"/>
        <v>100</v>
      </c>
      <c r="H1299" s="353">
        <f t="shared" si="61"/>
        <v>150</v>
      </c>
      <c r="I1299" s="353">
        <f t="shared" si="62"/>
        <v>100</v>
      </c>
    </row>
    <row r="1300" spans="1:9" ht="14.25">
      <c r="A1300" s="359" t="s">
        <v>2380</v>
      </c>
      <c r="B1300" s="359" t="s">
        <v>2381</v>
      </c>
      <c r="C1300" s="354">
        <v>5</v>
      </c>
      <c r="D1300" s="354">
        <v>5</v>
      </c>
      <c r="E1300" s="354">
        <v>5</v>
      </c>
      <c r="F1300" s="354">
        <v>5</v>
      </c>
      <c r="G1300" s="353">
        <f t="shared" si="60"/>
        <v>100</v>
      </c>
      <c r="H1300" s="353">
        <f t="shared" si="61"/>
        <v>100</v>
      </c>
      <c r="I1300" s="353">
        <f t="shared" si="62"/>
        <v>100</v>
      </c>
    </row>
    <row r="1301" spans="1:9" ht="14.25">
      <c r="A1301" s="359" t="s">
        <v>2382</v>
      </c>
      <c r="B1301" s="359" t="s">
        <v>2383</v>
      </c>
      <c r="C1301" s="354"/>
      <c r="D1301" s="354"/>
      <c r="E1301" s="354"/>
      <c r="F1301" s="354"/>
      <c r="G1301" s="353" t="e">
        <f t="shared" si="60"/>
        <v>#DIV/0!</v>
      </c>
      <c r="H1301" s="353" t="e">
        <f t="shared" si="61"/>
        <v>#DIV/0!</v>
      </c>
      <c r="I1301" s="353" t="e">
        <f t="shared" si="62"/>
        <v>#DIV/0!</v>
      </c>
    </row>
    <row r="1302" spans="1:9" ht="14.25">
      <c r="A1302" s="359" t="s">
        <v>2384</v>
      </c>
      <c r="B1302" s="359" t="s">
        <v>2385</v>
      </c>
      <c r="C1302" s="354">
        <v>2</v>
      </c>
      <c r="D1302" s="354">
        <v>2</v>
      </c>
      <c r="E1302" s="354">
        <v>2</v>
      </c>
      <c r="F1302" s="354">
        <v>2</v>
      </c>
      <c r="G1302" s="353">
        <f t="shared" si="60"/>
        <v>100</v>
      </c>
      <c r="H1302" s="353">
        <f t="shared" si="61"/>
        <v>100</v>
      </c>
      <c r="I1302" s="353">
        <f t="shared" si="62"/>
        <v>100</v>
      </c>
    </row>
    <row r="1303" spans="1:9" ht="14.25">
      <c r="A1303" s="359" t="s">
        <v>2386</v>
      </c>
      <c r="B1303" s="352" t="s">
        <v>2387</v>
      </c>
      <c r="C1303" s="353">
        <f>SUM(C1304:C1306)</f>
        <v>2430</v>
      </c>
      <c r="D1303" s="353">
        <f>SUM(D1304:D1306)</f>
        <v>53</v>
      </c>
      <c r="E1303" s="353">
        <f>SUM(E1304:E1306)</f>
        <v>1044</v>
      </c>
      <c r="F1303" s="353">
        <f>SUM(F1304:F1306)</f>
        <v>1044</v>
      </c>
      <c r="G1303" s="353">
        <f t="shared" si="60"/>
        <v>1969.811320754717</v>
      </c>
      <c r="H1303" s="353">
        <f t="shared" si="61"/>
        <v>42.96296296296296</v>
      </c>
      <c r="I1303" s="353">
        <f t="shared" si="62"/>
        <v>100</v>
      </c>
    </row>
    <row r="1304" spans="1:9" ht="14.25">
      <c r="A1304" s="359" t="s">
        <v>2388</v>
      </c>
      <c r="B1304" s="359" t="s">
        <v>2389</v>
      </c>
      <c r="C1304" s="354">
        <v>2233</v>
      </c>
      <c r="D1304" s="354">
        <v>10</v>
      </c>
      <c r="E1304" s="354">
        <v>897</v>
      </c>
      <c r="F1304" s="354">
        <v>897</v>
      </c>
      <c r="G1304" s="353">
        <f t="shared" si="60"/>
        <v>8970</v>
      </c>
      <c r="H1304" s="353">
        <f t="shared" si="61"/>
        <v>40.17017465293327</v>
      </c>
      <c r="I1304" s="353">
        <f t="shared" si="62"/>
        <v>100</v>
      </c>
    </row>
    <row r="1305" spans="1:9" ht="14.25">
      <c r="A1305" s="359" t="s">
        <v>2390</v>
      </c>
      <c r="B1305" s="359" t="s">
        <v>2391</v>
      </c>
      <c r="C1305" s="354">
        <v>8</v>
      </c>
      <c r="D1305" s="354">
        <v>43</v>
      </c>
      <c r="E1305" s="354">
        <v>49</v>
      </c>
      <c r="F1305" s="354">
        <v>49</v>
      </c>
      <c r="G1305" s="353">
        <f t="shared" si="60"/>
        <v>113.95348837209302</v>
      </c>
      <c r="H1305" s="353">
        <f t="shared" si="61"/>
        <v>612.5</v>
      </c>
      <c r="I1305" s="353">
        <f t="shared" si="62"/>
        <v>100</v>
      </c>
    </row>
    <row r="1306" spans="1:9" ht="14.25">
      <c r="A1306" s="359" t="s">
        <v>2392</v>
      </c>
      <c r="B1306" s="359" t="s">
        <v>2393</v>
      </c>
      <c r="C1306" s="354">
        <v>189</v>
      </c>
      <c r="D1306" s="354"/>
      <c r="E1306" s="354">
        <v>98</v>
      </c>
      <c r="F1306" s="354">
        <v>98</v>
      </c>
      <c r="G1306" s="353" t="e">
        <f t="shared" si="60"/>
        <v>#DIV/0!</v>
      </c>
      <c r="H1306" s="353">
        <f t="shared" si="61"/>
        <v>51.85185185185185</v>
      </c>
      <c r="I1306" s="353">
        <f t="shared" si="62"/>
        <v>100</v>
      </c>
    </row>
    <row r="1307" spans="1:9" ht="14.25">
      <c r="A1307" s="359" t="s">
        <v>2394</v>
      </c>
      <c r="B1307" s="352" t="s">
        <v>2395</v>
      </c>
      <c r="C1307" s="353">
        <f>SUM(C1308:C1310)</f>
        <v>569</v>
      </c>
      <c r="D1307" s="353">
        <f>SUM(D1308:D1310)</f>
        <v>0</v>
      </c>
      <c r="E1307" s="353">
        <f>SUM(E1308:E1310)</f>
        <v>415</v>
      </c>
      <c r="F1307" s="353">
        <f>SUM(F1308:F1310)</f>
        <v>415</v>
      </c>
      <c r="G1307" s="353" t="e">
        <f t="shared" si="60"/>
        <v>#DIV/0!</v>
      </c>
      <c r="H1307" s="353">
        <f t="shared" si="61"/>
        <v>72.93497363796133</v>
      </c>
      <c r="I1307" s="353">
        <f t="shared" si="62"/>
        <v>100</v>
      </c>
    </row>
    <row r="1308" spans="1:9" ht="14.25">
      <c r="A1308" s="359" t="s">
        <v>2396</v>
      </c>
      <c r="B1308" s="359" t="s">
        <v>2397</v>
      </c>
      <c r="C1308" s="354">
        <v>100</v>
      </c>
      <c r="D1308" s="354"/>
      <c r="E1308" s="354">
        <v>269</v>
      </c>
      <c r="F1308" s="354">
        <v>269</v>
      </c>
      <c r="G1308" s="353" t="e">
        <f t="shared" si="60"/>
        <v>#DIV/0!</v>
      </c>
      <c r="H1308" s="353">
        <f t="shared" si="61"/>
        <v>269</v>
      </c>
      <c r="I1308" s="353">
        <f t="shared" si="62"/>
        <v>100</v>
      </c>
    </row>
    <row r="1309" spans="1:9" ht="14.25">
      <c r="A1309" s="359" t="s">
        <v>2398</v>
      </c>
      <c r="B1309" s="359" t="s">
        <v>2399</v>
      </c>
      <c r="C1309" s="354"/>
      <c r="D1309" s="354"/>
      <c r="E1309" s="354"/>
      <c r="F1309" s="354"/>
      <c r="G1309" s="353" t="e">
        <f t="shared" si="60"/>
        <v>#DIV/0!</v>
      </c>
      <c r="H1309" s="353" t="e">
        <f t="shared" si="61"/>
        <v>#DIV/0!</v>
      </c>
      <c r="I1309" s="353" t="e">
        <f t="shared" si="62"/>
        <v>#DIV/0!</v>
      </c>
    </row>
    <row r="1310" spans="1:9" ht="14.25">
      <c r="A1310" s="359" t="s">
        <v>2400</v>
      </c>
      <c r="B1310" s="359" t="s">
        <v>2401</v>
      </c>
      <c r="C1310" s="354">
        <v>469</v>
      </c>
      <c r="D1310" s="354"/>
      <c r="E1310" s="354">
        <v>146</v>
      </c>
      <c r="F1310" s="354">
        <v>146</v>
      </c>
      <c r="G1310" s="353" t="e">
        <f t="shared" si="60"/>
        <v>#DIV/0!</v>
      </c>
      <c r="H1310" s="353">
        <f t="shared" si="61"/>
        <v>31.13006396588486</v>
      </c>
      <c r="I1310" s="353">
        <f t="shared" si="62"/>
        <v>100</v>
      </c>
    </row>
    <row r="1311" spans="1:9" ht="14.25">
      <c r="A1311" s="359" t="s">
        <v>2402</v>
      </c>
      <c r="B1311" s="352" t="s">
        <v>2403</v>
      </c>
      <c r="C1311" s="353">
        <f>SUM(C1312:C1312)</f>
        <v>128</v>
      </c>
      <c r="D1311" s="353">
        <f>SUM(D1312:D1312)</f>
        <v>0</v>
      </c>
      <c r="E1311" s="353">
        <f>SUM(E1312:E1312)</f>
        <v>75</v>
      </c>
      <c r="F1311" s="353">
        <f>SUM(F1312:F1312)</f>
        <v>75</v>
      </c>
      <c r="G1311" s="353" t="e">
        <f t="shared" si="60"/>
        <v>#DIV/0!</v>
      </c>
      <c r="H1311" s="353">
        <f t="shared" si="61"/>
        <v>58.59375</v>
      </c>
      <c r="I1311" s="353">
        <f t="shared" si="62"/>
        <v>100</v>
      </c>
    </row>
    <row r="1312" spans="1:9" ht="14.25">
      <c r="A1312" s="362">
        <v>2249999</v>
      </c>
      <c r="B1312" s="359" t="s">
        <v>2404</v>
      </c>
      <c r="C1312" s="354">
        <v>128</v>
      </c>
      <c r="D1312" s="354"/>
      <c r="E1312" s="354">
        <v>75</v>
      </c>
      <c r="F1312" s="354">
        <v>75</v>
      </c>
      <c r="G1312" s="353" t="e">
        <f t="shared" si="60"/>
        <v>#DIV/0!</v>
      </c>
      <c r="H1312" s="353">
        <f t="shared" si="61"/>
        <v>58.59375</v>
      </c>
      <c r="I1312" s="353">
        <f t="shared" si="62"/>
        <v>100</v>
      </c>
    </row>
    <row r="1313" spans="1:9" ht="14.25">
      <c r="A1313" s="359" t="s">
        <v>2405</v>
      </c>
      <c r="B1313" s="352" t="s">
        <v>2406</v>
      </c>
      <c r="C1313" s="353"/>
      <c r="D1313" s="353">
        <v>1000</v>
      </c>
      <c r="E1313" s="353"/>
      <c r="F1313" s="353"/>
      <c r="G1313" s="353">
        <f t="shared" si="60"/>
        <v>0</v>
      </c>
      <c r="H1313" s="353" t="e">
        <f t="shared" si="61"/>
        <v>#DIV/0!</v>
      </c>
      <c r="I1313" s="353" t="e">
        <f t="shared" si="62"/>
        <v>#DIV/0!</v>
      </c>
    </row>
    <row r="1314" spans="1:9" ht="14.25">
      <c r="A1314" s="303" t="s">
        <v>2407</v>
      </c>
      <c r="B1314" s="352" t="s">
        <v>2408</v>
      </c>
      <c r="C1314" s="353">
        <f>SUM(C1315,C1317)</f>
        <v>0</v>
      </c>
      <c r="D1314" s="353">
        <f>SUM(D1315,D1317)</f>
        <v>14666</v>
      </c>
      <c r="E1314" s="353">
        <f>SUM(E1315,E1317)</f>
        <v>5</v>
      </c>
      <c r="F1314" s="353">
        <f>SUM(F1315,F1317)</f>
        <v>5</v>
      </c>
      <c r="G1314" s="353">
        <f t="shared" si="60"/>
        <v>0.034092458748124915</v>
      </c>
      <c r="H1314" s="353" t="e">
        <f t="shared" si="61"/>
        <v>#DIV/0!</v>
      </c>
      <c r="I1314" s="353">
        <f t="shared" si="62"/>
        <v>100</v>
      </c>
    </row>
    <row r="1315" spans="1:9" ht="14.25">
      <c r="A1315" s="359" t="s">
        <v>2409</v>
      </c>
      <c r="B1315" s="352" t="s">
        <v>2410</v>
      </c>
      <c r="C1315" s="353">
        <f>SUM(C1316:C1316)</f>
        <v>0</v>
      </c>
      <c r="D1315" s="353">
        <f>SUM(D1316:D1316)</f>
        <v>14666</v>
      </c>
      <c r="E1315" s="353">
        <f>SUM(E1316:E1316)</f>
        <v>0</v>
      </c>
      <c r="F1315" s="353">
        <f>SUM(F1316:F1316)</f>
        <v>0</v>
      </c>
      <c r="G1315" s="353">
        <f t="shared" si="60"/>
        <v>0</v>
      </c>
      <c r="H1315" s="353" t="e">
        <f t="shared" si="61"/>
        <v>#DIV/0!</v>
      </c>
      <c r="I1315" s="353" t="e">
        <f t="shared" si="62"/>
        <v>#DIV/0!</v>
      </c>
    </row>
    <row r="1316" spans="1:9" ht="14.25">
      <c r="A1316" s="362">
        <v>2290201</v>
      </c>
      <c r="B1316" s="359" t="s">
        <v>2411</v>
      </c>
      <c r="C1316" s="354"/>
      <c r="D1316" s="354">
        <v>14666</v>
      </c>
      <c r="E1316" s="354"/>
      <c r="F1316" s="354"/>
      <c r="G1316" s="353">
        <f t="shared" si="60"/>
        <v>0</v>
      </c>
      <c r="H1316" s="353" t="e">
        <f t="shared" si="61"/>
        <v>#DIV/0!</v>
      </c>
      <c r="I1316" s="353" t="e">
        <f t="shared" si="62"/>
        <v>#DIV/0!</v>
      </c>
    </row>
    <row r="1317" spans="1:9" ht="14.25">
      <c r="A1317" s="303" t="s">
        <v>2412</v>
      </c>
      <c r="B1317" s="352" t="s">
        <v>2413</v>
      </c>
      <c r="C1317" s="353">
        <f>SUM(C1318:C1318)</f>
        <v>0</v>
      </c>
      <c r="D1317" s="353">
        <f>SUM(D1318:D1318)</f>
        <v>0</v>
      </c>
      <c r="E1317" s="353">
        <f>SUM(E1318:E1318)</f>
        <v>5</v>
      </c>
      <c r="F1317" s="353">
        <f>SUM(F1318:F1318)</f>
        <v>5</v>
      </c>
      <c r="G1317" s="353" t="e">
        <f t="shared" si="60"/>
        <v>#DIV/0!</v>
      </c>
      <c r="H1317" s="353" t="e">
        <f t="shared" si="61"/>
        <v>#DIV/0!</v>
      </c>
      <c r="I1317" s="353">
        <f t="shared" si="62"/>
        <v>100</v>
      </c>
    </row>
    <row r="1318" spans="1:9" ht="14.25">
      <c r="A1318" s="303">
        <v>2299999</v>
      </c>
      <c r="B1318" s="303" t="s">
        <v>519</v>
      </c>
      <c r="C1318" s="354"/>
      <c r="D1318" s="354"/>
      <c r="E1318" s="354">
        <v>5</v>
      </c>
      <c r="F1318" s="354">
        <v>5</v>
      </c>
      <c r="G1318" s="353" t="e">
        <f t="shared" si="60"/>
        <v>#DIV/0!</v>
      </c>
      <c r="H1318" s="353" t="e">
        <f t="shared" si="61"/>
        <v>#DIV/0!</v>
      </c>
      <c r="I1318" s="353">
        <f t="shared" si="62"/>
        <v>100</v>
      </c>
    </row>
    <row r="1319" spans="1:9" ht="14.25">
      <c r="A1319" s="303" t="s">
        <v>2414</v>
      </c>
      <c r="B1319" s="352" t="s">
        <v>2415</v>
      </c>
      <c r="C1319" s="353">
        <f>C1320+C1321+C1322</f>
        <v>881</v>
      </c>
      <c r="D1319" s="353">
        <f>D1320+D1321+D1322</f>
        <v>930</v>
      </c>
      <c r="E1319" s="353">
        <f>E1320+E1321+E1322</f>
        <v>839</v>
      </c>
      <c r="F1319" s="353">
        <f>F1320+F1321+F1322</f>
        <v>839</v>
      </c>
      <c r="G1319" s="353">
        <f t="shared" si="60"/>
        <v>90.21505376344085</v>
      </c>
      <c r="H1319" s="353">
        <f t="shared" si="61"/>
        <v>95.23269012485811</v>
      </c>
      <c r="I1319" s="353">
        <f t="shared" si="62"/>
        <v>100</v>
      </c>
    </row>
    <row r="1320" spans="1:9" ht="14.25">
      <c r="A1320" s="303" t="s">
        <v>2416</v>
      </c>
      <c r="B1320" s="352" t="s">
        <v>2417</v>
      </c>
      <c r="C1320" s="353"/>
      <c r="D1320" s="353"/>
      <c r="E1320" s="353"/>
      <c r="F1320" s="353"/>
      <c r="G1320" s="353" t="e">
        <f t="shared" si="60"/>
        <v>#DIV/0!</v>
      </c>
      <c r="H1320" s="353" t="e">
        <f t="shared" si="61"/>
        <v>#DIV/0!</v>
      </c>
      <c r="I1320" s="353" t="e">
        <f t="shared" si="62"/>
        <v>#DIV/0!</v>
      </c>
    </row>
    <row r="1321" spans="1:9" ht="14.25">
      <c r="A1321" s="303" t="s">
        <v>2418</v>
      </c>
      <c r="B1321" s="352" t="s">
        <v>2419</v>
      </c>
      <c r="C1321" s="353"/>
      <c r="D1321" s="353"/>
      <c r="E1321" s="353"/>
      <c r="F1321" s="353"/>
      <c r="G1321" s="353" t="e">
        <f t="shared" si="60"/>
        <v>#DIV/0!</v>
      </c>
      <c r="H1321" s="353" t="e">
        <f t="shared" si="61"/>
        <v>#DIV/0!</v>
      </c>
      <c r="I1321" s="353" t="e">
        <f t="shared" si="62"/>
        <v>#DIV/0!</v>
      </c>
    </row>
    <row r="1322" spans="1:9" ht="14.25">
      <c r="A1322" s="303" t="s">
        <v>2420</v>
      </c>
      <c r="B1322" s="352" t="s">
        <v>2421</v>
      </c>
      <c r="C1322" s="353">
        <f>SUM(C1323:C1326)</f>
        <v>881</v>
      </c>
      <c r="D1322" s="353">
        <f>SUM(D1323:D1326)</f>
        <v>930</v>
      </c>
      <c r="E1322" s="353">
        <f>SUM(E1323:E1326)</f>
        <v>839</v>
      </c>
      <c r="F1322" s="353">
        <f>SUM(F1323:F1326)</f>
        <v>839</v>
      </c>
      <c r="G1322" s="353">
        <f t="shared" si="60"/>
        <v>90.21505376344085</v>
      </c>
      <c r="H1322" s="353">
        <f t="shared" si="61"/>
        <v>95.23269012485811</v>
      </c>
      <c r="I1322" s="353">
        <f t="shared" si="62"/>
        <v>100</v>
      </c>
    </row>
    <row r="1323" spans="1:9" ht="14.25">
      <c r="A1323" s="303" t="s">
        <v>2422</v>
      </c>
      <c r="B1323" s="303" t="s">
        <v>2423</v>
      </c>
      <c r="C1323" s="354">
        <v>875</v>
      </c>
      <c r="D1323" s="354">
        <v>930</v>
      </c>
      <c r="E1323" s="354">
        <v>836</v>
      </c>
      <c r="F1323" s="354">
        <v>836</v>
      </c>
      <c r="G1323" s="353">
        <f t="shared" si="60"/>
        <v>89.89247311827957</v>
      </c>
      <c r="H1323" s="353">
        <f t="shared" si="61"/>
        <v>95.54285714285714</v>
      </c>
      <c r="I1323" s="353">
        <f t="shared" si="62"/>
        <v>100</v>
      </c>
    </row>
    <row r="1324" spans="1:9" ht="14.25">
      <c r="A1324" s="303" t="s">
        <v>2424</v>
      </c>
      <c r="B1324" s="303" t="s">
        <v>2425</v>
      </c>
      <c r="C1324" s="354"/>
      <c r="D1324" s="354"/>
      <c r="E1324" s="354"/>
      <c r="F1324" s="354"/>
      <c r="G1324" s="353" t="e">
        <f t="shared" si="60"/>
        <v>#DIV/0!</v>
      </c>
      <c r="H1324" s="353" t="e">
        <f t="shared" si="61"/>
        <v>#DIV/0!</v>
      </c>
      <c r="I1324" s="353" t="e">
        <f t="shared" si="62"/>
        <v>#DIV/0!</v>
      </c>
    </row>
    <row r="1325" spans="1:9" ht="14.25">
      <c r="A1325" s="303" t="s">
        <v>2426</v>
      </c>
      <c r="B1325" s="303" t="s">
        <v>2427</v>
      </c>
      <c r="C1325" s="354">
        <v>6</v>
      </c>
      <c r="D1325" s="354"/>
      <c r="E1325" s="354">
        <v>3</v>
      </c>
      <c r="F1325" s="354">
        <v>3</v>
      </c>
      <c r="G1325" s="353" t="e">
        <f t="shared" si="60"/>
        <v>#DIV/0!</v>
      </c>
      <c r="H1325" s="353">
        <f t="shared" si="61"/>
        <v>50</v>
      </c>
      <c r="I1325" s="353">
        <f t="shared" si="62"/>
        <v>100</v>
      </c>
    </row>
    <row r="1326" spans="1:9" ht="14.25">
      <c r="A1326" s="303" t="s">
        <v>2428</v>
      </c>
      <c r="B1326" s="303" t="s">
        <v>2429</v>
      </c>
      <c r="C1326" s="354"/>
      <c r="D1326" s="354"/>
      <c r="E1326" s="354"/>
      <c r="F1326" s="354"/>
      <c r="G1326" s="353" t="e">
        <f t="shared" si="60"/>
        <v>#DIV/0!</v>
      </c>
      <c r="H1326" s="353" t="e">
        <f t="shared" si="61"/>
        <v>#DIV/0!</v>
      </c>
      <c r="I1326" s="353" t="e">
        <f t="shared" si="62"/>
        <v>#DIV/0!</v>
      </c>
    </row>
    <row r="1327" spans="1:9" ht="14.25">
      <c r="A1327" s="303" t="s">
        <v>2430</v>
      </c>
      <c r="B1327" s="352" t="s">
        <v>2431</v>
      </c>
      <c r="C1327" s="353">
        <f>SUM(C1328:C1330)</f>
        <v>4</v>
      </c>
      <c r="D1327" s="353">
        <f>SUM(D1328:D1330)</f>
        <v>0</v>
      </c>
      <c r="E1327" s="353">
        <f>SUM(E1328:E1330)</f>
        <v>2</v>
      </c>
      <c r="F1327" s="353">
        <f>SUM(F1328:F1330)</f>
        <v>2</v>
      </c>
      <c r="G1327" s="353" t="e">
        <f t="shared" si="60"/>
        <v>#DIV/0!</v>
      </c>
      <c r="H1327" s="353">
        <f t="shared" si="61"/>
        <v>50</v>
      </c>
      <c r="I1327" s="353">
        <f t="shared" si="62"/>
        <v>100</v>
      </c>
    </row>
    <row r="1328" spans="1:9" ht="14.25">
      <c r="A1328" s="303" t="s">
        <v>2432</v>
      </c>
      <c r="B1328" s="352" t="s">
        <v>2433</v>
      </c>
      <c r="C1328" s="354"/>
      <c r="D1328" s="354"/>
      <c r="E1328" s="354"/>
      <c r="F1328" s="354"/>
      <c r="G1328" s="353" t="e">
        <f t="shared" si="60"/>
        <v>#DIV/0!</v>
      </c>
      <c r="H1328" s="353" t="e">
        <f t="shared" si="61"/>
        <v>#DIV/0!</v>
      </c>
      <c r="I1328" s="353" t="e">
        <f t="shared" si="62"/>
        <v>#DIV/0!</v>
      </c>
    </row>
    <row r="1329" spans="1:9" ht="14.25">
      <c r="A1329" s="303" t="s">
        <v>2434</v>
      </c>
      <c r="B1329" s="352" t="s">
        <v>2435</v>
      </c>
      <c r="C1329" s="354"/>
      <c r="D1329" s="354"/>
      <c r="E1329" s="354"/>
      <c r="F1329" s="354"/>
      <c r="G1329" s="353" t="e">
        <f t="shared" si="60"/>
        <v>#DIV/0!</v>
      </c>
      <c r="H1329" s="353" t="e">
        <f t="shared" si="61"/>
        <v>#DIV/0!</v>
      </c>
      <c r="I1329" s="353" t="e">
        <f t="shared" si="62"/>
        <v>#DIV/0!</v>
      </c>
    </row>
    <row r="1330" spans="1:9" ht="14.25">
      <c r="A1330" s="303" t="s">
        <v>2436</v>
      </c>
      <c r="B1330" s="352" t="s">
        <v>2437</v>
      </c>
      <c r="C1330" s="354">
        <v>4</v>
      </c>
      <c r="D1330" s="354"/>
      <c r="E1330" s="354">
        <v>2</v>
      </c>
      <c r="F1330" s="354">
        <v>2</v>
      </c>
      <c r="G1330" s="353" t="e">
        <f t="shared" si="60"/>
        <v>#DIV/0!</v>
      </c>
      <c r="H1330" s="353">
        <f t="shared" si="61"/>
        <v>50</v>
      </c>
      <c r="I1330" s="353">
        <f t="shared" si="62"/>
        <v>100</v>
      </c>
    </row>
  </sheetData>
  <sheetProtection/>
  <mergeCells count="1">
    <mergeCell ref="A2:I2"/>
  </mergeCells>
  <printOptions horizontalCentered="1" verticalCentered="1"/>
  <pageMargins left="1.141732283464567" right="0.35433070866141736" top="0.9842519685039371" bottom="0.9842519685039371" header="0.5118110236220472" footer="0.5118110236220472"/>
  <pageSetup orientation="portrait" paperSize="9" scale="65"/>
</worksheet>
</file>

<file path=xl/worksheets/sheet5.xml><?xml version="1.0" encoding="utf-8"?>
<worksheet xmlns="http://schemas.openxmlformats.org/spreadsheetml/2006/main" xmlns:r="http://schemas.openxmlformats.org/officeDocument/2006/relationships">
  <dimension ref="A1:D108"/>
  <sheetViews>
    <sheetView workbookViewId="0" topLeftCell="A1">
      <selection activeCell="A1" sqref="A1"/>
    </sheetView>
  </sheetViews>
  <sheetFormatPr defaultColWidth="9.00390625" defaultRowHeight="14.25"/>
  <cols>
    <col min="1" max="1" width="46.625" style="0" customWidth="1"/>
    <col min="2" max="2" width="11.00390625" style="0" customWidth="1"/>
    <col min="3" max="3" width="49.75390625" style="0" customWidth="1"/>
    <col min="4" max="4" width="11.50390625" style="0" customWidth="1"/>
  </cols>
  <sheetData>
    <row r="1" spans="1:4" ht="19.5" customHeight="1">
      <c r="A1" s="325" t="s">
        <v>2438</v>
      </c>
      <c r="B1" s="326"/>
      <c r="C1" s="326"/>
      <c r="D1" s="327"/>
    </row>
    <row r="2" spans="1:4" ht="19.5" customHeight="1">
      <c r="A2" s="328" t="s">
        <v>7</v>
      </c>
      <c r="B2" s="328"/>
      <c r="C2" s="328"/>
      <c r="D2" s="328"/>
    </row>
    <row r="3" spans="1:4" ht="19.5" customHeight="1">
      <c r="A3" s="329"/>
      <c r="B3" s="330"/>
      <c r="C3" s="329"/>
      <c r="D3" s="331" t="s">
        <v>55</v>
      </c>
    </row>
    <row r="4" spans="1:4" ht="14.25">
      <c r="A4" s="268" t="s">
        <v>2439</v>
      </c>
      <c r="B4" s="268" t="s">
        <v>2440</v>
      </c>
      <c r="C4" s="268" t="s">
        <v>2439</v>
      </c>
      <c r="D4" s="268" t="s">
        <v>2440</v>
      </c>
    </row>
    <row r="5" spans="1:4" ht="14.25">
      <c r="A5" s="268" t="s">
        <v>2441</v>
      </c>
      <c r="B5" s="332">
        <v>25925</v>
      </c>
      <c r="C5" s="268" t="s">
        <v>2442</v>
      </c>
      <c r="D5" s="332">
        <v>93095</v>
      </c>
    </row>
    <row r="6" spans="1:4" ht="14.25">
      <c r="A6" s="268" t="s">
        <v>2443</v>
      </c>
      <c r="B6" s="333">
        <f>SUM(B7,B14,B50)</f>
        <v>65844</v>
      </c>
      <c r="C6" s="268" t="s">
        <v>2444</v>
      </c>
      <c r="D6" s="333">
        <f>SUM(D7,D14,D50)</f>
        <v>0</v>
      </c>
    </row>
    <row r="7" spans="1:4" ht="14.25">
      <c r="A7" s="268" t="s">
        <v>2445</v>
      </c>
      <c r="B7" s="333">
        <f>SUM(B8:B13)</f>
        <v>-783</v>
      </c>
      <c r="C7" s="268" t="s">
        <v>2446</v>
      </c>
      <c r="D7" s="333">
        <f>SUM(D8:D13)</f>
        <v>0</v>
      </c>
    </row>
    <row r="8" spans="1:4" ht="14.25">
      <c r="A8" s="268" t="s">
        <v>2447</v>
      </c>
      <c r="B8" s="334">
        <v>-271</v>
      </c>
      <c r="C8" s="268" t="s">
        <v>2448</v>
      </c>
      <c r="D8" s="334"/>
    </row>
    <row r="9" spans="1:4" ht="14.25">
      <c r="A9" s="268" t="s">
        <v>2449</v>
      </c>
      <c r="B9" s="334">
        <v>122</v>
      </c>
      <c r="C9" s="268" t="s">
        <v>2450</v>
      </c>
      <c r="D9" s="334"/>
    </row>
    <row r="10" spans="1:4" ht="14.25">
      <c r="A10" s="268" t="s">
        <v>2451</v>
      </c>
      <c r="B10" s="334">
        <v>308</v>
      </c>
      <c r="C10" s="268" t="s">
        <v>2452</v>
      </c>
      <c r="D10" s="334"/>
    </row>
    <row r="11" spans="1:4" ht="14.25">
      <c r="A11" s="268" t="s">
        <v>2453</v>
      </c>
      <c r="B11" s="334"/>
      <c r="C11" s="268" t="s">
        <v>2454</v>
      </c>
      <c r="D11" s="334"/>
    </row>
    <row r="12" spans="1:4" ht="14.25">
      <c r="A12" s="268" t="s">
        <v>2455</v>
      </c>
      <c r="B12" s="334">
        <v>-1015</v>
      </c>
      <c r="C12" s="268" t="s">
        <v>2456</v>
      </c>
      <c r="D12" s="334"/>
    </row>
    <row r="13" spans="1:4" ht="14.25">
      <c r="A13" s="268" t="s">
        <v>2457</v>
      </c>
      <c r="B13" s="334">
        <v>73</v>
      </c>
      <c r="C13" s="268" t="s">
        <v>2458</v>
      </c>
      <c r="D13" s="334"/>
    </row>
    <row r="14" spans="1:4" ht="14.25">
      <c r="A14" s="268" t="s">
        <v>2459</v>
      </c>
      <c r="B14" s="333">
        <f>SUM(B15:B49)</f>
        <v>53372</v>
      </c>
      <c r="C14" s="268" t="s">
        <v>2460</v>
      </c>
      <c r="D14" s="333">
        <f>SUM(D15:D49)</f>
        <v>0</v>
      </c>
    </row>
    <row r="15" spans="1:4" ht="14.25">
      <c r="A15" s="268" t="s">
        <v>2461</v>
      </c>
      <c r="B15" s="334"/>
      <c r="C15" s="268" t="s">
        <v>2462</v>
      </c>
      <c r="D15" s="334"/>
    </row>
    <row r="16" spans="1:4" ht="14.25">
      <c r="A16" s="268" t="s">
        <v>2463</v>
      </c>
      <c r="B16" s="334">
        <v>10354</v>
      </c>
      <c r="C16" s="268" t="s">
        <v>2464</v>
      </c>
      <c r="D16" s="334"/>
    </row>
    <row r="17" spans="1:4" ht="14.25">
      <c r="A17" s="268" t="s">
        <v>2465</v>
      </c>
      <c r="B17" s="334">
        <v>2827</v>
      </c>
      <c r="C17" s="268" t="s">
        <v>2466</v>
      </c>
      <c r="D17" s="334"/>
    </row>
    <row r="18" spans="1:4" ht="14.25">
      <c r="A18" s="268" t="s">
        <v>2467</v>
      </c>
      <c r="B18" s="334">
        <v>11697</v>
      </c>
      <c r="C18" s="268" t="s">
        <v>2468</v>
      </c>
      <c r="D18" s="334"/>
    </row>
    <row r="19" spans="1:4" ht="14.25">
      <c r="A19" s="268" t="s">
        <v>2469</v>
      </c>
      <c r="B19" s="334"/>
      <c r="C19" s="268" t="s">
        <v>2470</v>
      </c>
      <c r="D19" s="334"/>
    </row>
    <row r="20" spans="1:4" ht="14.25">
      <c r="A20" s="268" t="s">
        <v>2471</v>
      </c>
      <c r="B20" s="334"/>
      <c r="C20" s="268" t="s">
        <v>2472</v>
      </c>
      <c r="D20" s="334"/>
    </row>
    <row r="21" spans="1:4" ht="14.25">
      <c r="A21" s="268" t="s">
        <v>2473</v>
      </c>
      <c r="B21" s="334"/>
      <c r="C21" s="268" t="s">
        <v>2474</v>
      </c>
      <c r="D21" s="334"/>
    </row>
    <row r="22" spans="1:4" ht="14.25">
      <c r="A22" s="268" t="s">
        <v>2475</v>
      </c>
      <c r="B22" s="334">
        <v>3721</v>
      </c>
      <c r="C22" s="268" t="s">
        <v>2476</v>
      </c>
      <c r="D22" s="334"/>
    </row>
    <row r="23" spans="1:4" ht="14.25">
      <c r="A23" s="268" t="s">
        <v>2477</v>
      </c>
      <c r="B23" s="334">
        <v>3309</v>
      </c>
      <c r="C23" s="268" t="s">
        <v>2478</v>
      </c>
      <c r="D23" s="334"/>
    </row>
    <row r="24" spans="1:4" ht="14.25">
      <c r="A24" s="268" t="s">
        <v>2479</v>
      </c>
      <c r="B24" s="334"/>
      <c r="C24" s="268" t="s">
        <v>2480</v>
      </c>
      <c r="D24" s="334"/>
    </row>
    <row r="25" spans="1:4" ht="14.25">
      <c r="A25" s="268" t="s">
        <v>2481</v>
      </c>
      <c r="B25" s="334"/>
      <c r="C25" s="268" t="s">
        <v>2482</v>
      </c>
      <c r="D25" s="334"/>
    </row>
    <row r="26" spans="1:4" ht="14.25">
      <c r="A26" s="268" t="s">
        <v>2483</v>
      </c>
      <c r="B26" s="334"/>
      <c r="C26" s="268" t="s">
        <v>2484</v>
      </c>
      <c r="D26" s="334"/>
    </row>
    <row r="27" spans="1:4" ht="14.25">
      <c r="A27" s="268" t="s">
        <v>2485</v>
      </c>
      <c r="B27" s="334">
        <v>8927</v>
      </c>
      <c r="C27" s="268" t="s">
        <v>2486</v>
      </c>
      <c r="D27" s="334"/>
    </row>
    <row r="28" spans="1:4" ht="14.25">
      <c r="A28" s="268" t="s">
        <v>2487</v>
      </c>
      <c r="B28" s="334"/>
      <c r="C28" s="268" t="s">
        <v>2488</v>
      </c>
      <c r="D28" s="334"/>
    </row>
    <row r="29" spans="1:4" ht="14.25">
      <c r="A29" s="268" t="s">
        <v>2489</v>
      </c>
      <c r="B29" s="334"/>
      <c r="C29" s="268" t="s">
        <v>2490</v>
      </c>
      <c r="D29" s="334"/>
    </row>
    <row r="30" spans="1:4" ht="14.25">
      <c r="A30" s="268" t="s">
        <v>2491</v>
      </c>
      <c r="B30" s="334"/>
      <c r="C30" s="268" t="s">
        <v>2492</v>
      </c>
      <c r="D30" s="334"/>
    </row>
    <row r="31" spans="1:4" ht="14.25">
      <c r="A31" s="268" t="s">
        <v>2493</v>
      </c>
      <c r="B31" s="334">
        <v>703</v>
      </c>
      <c r="C31" s="268" t="s">
        <v>2494</v>
      </c>
      <c r="D31" s="334"/>
    </row>
    <row r="32" spans="1:4" ht="14.25">
      <c r="A32" s="268" t="s">
        <v>2495</v>
      </c>
      <c r="B32" s="334">
        <v>1726</v>
      </c>
      <c r="C32" s="268" t="s">
        <v>2496</v>
      </c>
      <c r="D32" s="334"/>
    </row>
    <row r="33" spans="1:4" ht="14.25">
      <c r="A33" s="268" t="s">
        <v>2497</v>
      </c>
      <c r="B33" s="334"/>
      <c r="C33" s="268" t="s">
        <v>2498</v>
      </c>
      <c r="D33" s="334"/>
    </row>
    <row r="34" spans="1:4" ht="14.25">
      <c r="A34" s="268" t="s">
        <v>2499</v>
      </c>
      <c r="B34" s="334">
        <v>222</v>
      </c>
      <c r="C34" s="268" t="s">
        <v>2500</v>
      </c>
      <c r="D34" s="334"/>
    </row>
    <row r="35" spans="1:4" ht="14.25">
      <c r="A35" s="268" t="s">
        <v>2501</v>
      </c>
      <c r="B35" s="334">
        <v>2779</v>
      </c>
      <c r="C35" s="268" t="s">
        <v>2502</v>
      </c>
      <c r="D35" s="334"/>
    </row>
    <row r="36" spans="1:4" ht="14.25">
      <c r="A36" s="268" t="s">
        <v>2503</v>
      </c>
      <c r="B36" s="334">
        <v>862</v>
      </c>
      <c r="C36" s="268" t="s">
        <v>2504</v>
      </c>
      <c r="D36" s="334"/>
    </row>
    <row r="37" spans="1:4" ht="14.25">
      <c r="A37" s="268" t="s">
        <v>2505</v>
      </c>
      <c r="B37" s="334">
        <v>189</v>
      </c>
      <c r="C37" s="268" t="s">
        <v>2506</v>
      </c>
      <c r="D37" s="334"/>
    </row>
    <row r="38" spans="1:4" ht="14.25">
      <c r="A38" s="268" t="s">
        <v>2507</v>
      </c>
      <c r="B38" s="334"/>
      <c r="C38" s="268" t="s">
        <v>2508</v>
      </c>
      <c r="D38" s="334"/>
    </row>
    <row r="39" spans="1:4" ht="14.25">
      <c r="A39" s="268" t="s">
        <v>2509</v>
      </c>
      <c r="B39" s="334">
        <v>4727</v>
      </c>
      <c r="C39" s="268" t="s">
        <v>2510</v>
      </c>
      <c r="D39" s="334"/>
    </row>
    <row r="40" spans="1:4" ht="14.25">
      <c r="A40" s="268" t="s">
        <v>2511</v>
      </c>
      <c r="B40" s="334">
        <v>233</v>
      </c>
      <c r="C40" s="268" t="s">
        <v>2512</v>
      </c>
      <c r="D40" s="334"/>
    </row>
    <row r="41" spans="1:4" ht="14.25">
      <c r="A41" s="268" t="s">
        <v>2513</v>
      </c>
      <c r="B41" s="334"/>
      <c r="C41" s="268" t="s">
        <v>2514</v>
      </c>
      <c r="D41" s="334"/>
    </row>
    <row r="42" spans="1:4" ht="14.25">
      <c r="A42" s="268" t="s">
        <v>2515</v>
      </c>
      <c r="B42" s="334"/>
      <c r="C42" s="268" t="s">
        <v>2516</v>
      </c>
      <c r="D42" s="334"/>
    </row>
    <row r="43" spans="1:4" ht="14.25">
      <c r="A43" s="268" t="s">
        <v>2517</v>
      </c>
      <c r="B43" s="334">
        <v>1</v>
      </c>
      <c r="C43" s="268" t="s">
        <v>2518</v>
      </c>
      <c r="D43" s="334"/>
    </row>
    <row r="44" spans="1:4" ht="14.25">
      <c r="A44" s="268" t="s">
        <v>2519</v>
      </c>
      <c r="B44" s="334"/>
      <c r="C44" s="268" t="s">
        <v>2520</v>
      </c>
      <c r="D44" s="334"/>
    </row>
    <row r="45" spans="1:4" ht="14.25">
      <c r="A45" s="268" t="s">
        <v>2521</v>
      </c>
      <c r="B45" s="334">
        <v>517</v>
      </c>
      <c r="C45" s="268" t="s">
        <v>2522</v>
      </c>
      <c r="D45" s="334"/>
    </row>
    <row r="46" spans="1:4" ht="14.25">
      <c r="A46" s="268" t="s">
        <v>2523</v>
      </c>
      <c r="B46" s="334"/>
      <c r="C46" s="268" t="s">
        <v>2524</v>
      </c>
      <c r="D46" s="334"/>
    </row>
    <row r="47" spans="1:4" ht="14.25">
      <c r="A47" s="268" t="s">
        <v>2525</v>
      </c>
      <c r="B47" s="334">
        <v>20</v>
      </c>
      <c r="C47" s="268" t="s">
        <v>2526</v>
      </c>
      <c r="D47" s="334"/>
    </row>
    <row r="48" spans="1:4" ht="14.25">
      <c r="A48" s="268" t="s">
        <v>2527</v>
      </c>
      <c r="B48" s="334"/>
      <c r="C48" s="268" t="s">
        <v>2528</v>
      </c>
      <c r="D48" s="334"/>
    </row>
    <row r="49" spans="1:4" ht="14.25">
      <c r="A49" s="268" t="s">
        <v>2529</v>
      </c>
      <c r="B49" s="334">
        <v>558</v>
      </c>
      <c r="C49" s="268" t="s">
        <v>2530</v>
      </c>
      <c r="D49" s="334"/>
    </row>
    <row r="50" spans="1:4" ht="14.25">
      <c r="A50" s="268" t="s">
        <v>2531</v>
      </c>
      <c r="B50" s="333">
        <f>SUM(B51:B71)</f>
        <v>13255</v>
      </c>
      <c r="C50" s="268" t="s">
        <v>2532</v>
      </c>
      <c r="D50" s="333">
        <f>SUM(D51:D71)</f>
        <v>0</v>
      </c>
    </row>
    <row r="51" spans="1:4" ht="14.25">
      <c r="A51" s="268" t="s">
        <v>2084</v>
      </c>
      <c r="B51" s="334">
        <v>29</v>
      </c>
      <c r="C51" s="268" t="s">
        <v>2084</v>
      </c>
      <c r="D51" s="334"/>
    </row>
    <row r="52" spans="1:4" ht="14.25">
      <c r="A52" s="268" t="s">
        <v>2533</v>
      </c>
      <c r="B52" s="334"/>
      <c r="C52" s="268" t="s">
        <v>2533</v>
      </c>
      <c r="D52" s="334"/>
    </row>
    <row r="53" spans="1:4" ht="14.25">
      <c r="A53" s="268" t="s">
        <v>2534</v>
      </c>
      <c r="B53" s="334"/>
      <c r="C53" s="268" t="s">
        <v>2534</v>
      </c>
      <c r="D53" s="334"/>
    </row>
    <row r="54" spans="1:4" ht="14.25">
      <c r="A54" s="268" t="s">
        <v>2535</v>
      </c>
      <c r="B54" s="334">
        <v>43</v>
      </c>
      <c r="C54" s="268" t="s">
        <v>2535</v>
      </c>
      <c r="D54" s="334"/>
    </row>
    <row r="55" spans="1:4" ht="14.25">
      <c r="A55" s="268" t="s">
        <v>2086</v>
      </c>
      <c r="B55" s="334"/>
      <c r="C55" s="268" t="s">
        <v>2086</v>
      </c>
      <c r="D55" s="334"/>
    </row>
    <row r="56" spans="1:4" ht="14.25">
      <c r="A56" s="268" t="s">
        <v>2536</v>
      </c>
      <c r="B56" s="334">
        <v>148</v>
      </c>
      <c r="C56" s="268" t="s">
        <v>2536</v>
      </c>
      <c r="D56" s="334"/>
    </row>
    <row r="57" spans="1:4" ht="14.25">
      <c r="A57" s="268" t="s">
        <v>2537</v>
      </c>
      <c r="B57" s="334">
        <v>52</v>
      </c>
      <c r="C57" s="268" t="s">
        <v>2537</v>
      </c>
      <c r="D57" s="334"/>
    </row>
    <row r="58" spans="1:4" ht="14.25">
      <c r="A58" s="268" t="s">
        <v>2538</v>
      </c>
      <c r="B58" s="334">
        <v>85</v>
      </c>
      <c r="C58" s="268" t="s">
        <v>2538</v>
      </c>
      <c r="D58" s="334"/>
    </row>
    <row r="59" spans="1:4" ht="14.25">
      <c r="A59" s="268" t="s">
        <v>2539</v>
      </c>
      <c r="B59" s="334">
        <v>78</v>
      </c>
      <c r="C59" s="268" t="s">
        <v>2539</v>
      </c>
      <c r="D59" s="334"/>
    </row>
    <row r="60" spans="1:4" ht="14.25">
      <c r="A60" s="268" t="s">
        <v>2092</v>
      </c>
      <c r="B60" s="334">
        <v>713</v>
      </c>
      <c r="C60" s="268" t="s">
        <v>2092</v>
      </c>
      <c r="D60" s="334"/>
    </row>
    <row r="61" spans="1:4" ht="14.25">
      <c r="A61" s="268" t="s">
        <v>2540</v>
      </c>
      <c r="B61" s="334"/>
      <c r="C61" s="268" t="s">
        <v>2540</v>
      </c>
      <c r="D61" s="334"/>
    </row>
    <row r="62" spans="1:4" ht="14.25">
      <c r="A62" s="268" t="s">
        <v>2541</v>
      </c>
      <c r="B62" s="334">
        <v>4386</v>
      </c>
      <c r="C62" s="268" t="s">
        <v>2541</v>
      </c>
      <c r="D62" s="334"/>
    </row>
    <row r="63" spans="1:4" ht="14.25">
      <c r="A63" s="268" t="s">
        <v>2096</v>
      </c>
      <c r="B63" s="334">
        <v>6380</v>
      </c>
      <c r="C63" s="268" t="s">
        <v>2096</v>
      </c>
      <c r="D63" s="334"/>
    </row>
    <row r="64" spans="1:4" ht="14.25">
      <c r="A64" s="268" t="s">
        <v>2542</v>
      </c>
      <c r="B64" s="334">
        <v>25</v>
      </c>
      <c r="C64" s="268" t="s">
        <v>2542</v>
      </c>
      <c r="D64" s="334"/>
    </row>
    <row r="65" spans="1:4" ht="14.25">
      <c r="A65" s="268" t="s">
        <v>2543</v>
      </c>
      <c r="B65" s="334">
        <v>27</v>
      </c>
      <c r="C65" s="268" t="s">
        <v>2543</v>
      </c>
      <c r="D65" s="334"/>
    </row>
    <row r="66" spans="1:4" ht="14.25">
      <c r="A66" s="268" t="s">
        <v>2544</v>
      </c>
      <c r="B66" s="334">
        <v>60</v>
      </c>
      <c r="C66" s="268" t="s">
        <v>2544</v>
      </c>
      <c r="D66" s="334"/>
    </row>
    <row r="67" spans="1:4" ht="14.25">
      <c r="A67" s="268" t="s">
        <v>2545</v>
      </c>
      <c r="B67" s="334"/>
      <c r="C67" s="268" t="s">
        <v>2545</v>
      </c>
      <c r="D67" s="334"/>
    </row>
    <row r="68" spans="1:4" ht="14.25">
      <c r="A68" s="268" t="s">
        <v>2098</v>
      </c>
      <c r="B68" s="334"/>
      <c r="C68" s="268" t="s">
        <v>2098</v>
      </c>
      <c r="D68" s="334"/>
    </row>
    <row r="69" spans="1:4" ht="14.25">
      <c r="A69" s="268" t="s">
        <v>2546</v>
      </c>
      <c r="B69" s="334"/>
      <c r="C69" s="268" t="s">
        <v>2546</v>
      </c>
      <c r="D69" s="334"/>
    </row>
    <row r="70" spans="1:4" ht="14.25">
      <c r="A70" s="268" t="s">
        <v>2547</v>
      </c>
      <c r="B70" s="334">
        <v>1209</v>
      </c>
      <c r="C70" s="268" t="s">
        <v>2547</v>
      </c>
      <c r="D70" s="334"/>
    </row>
    <row r="71" spans="1:4" ht="14.25">
      <c r="A71" s="268" t="s">
        <v>2548</v>
      </c>
      <c r="B71" s="334">
        <v>20</v>
      </c>
      <c r="C71" s="268" t="s">
        <v>2100</v>
      </c>
      <c r="D71" s="334"/>
    </row>
    <row r="72" spans="1:4" ht="14.25">
      <c r="A72" s="268" t="s">
        <v>2549</v>
      </c>
      <c r="B72" s="333">
        <f>SUM(B73:B74)</f>
        <v>0</v>
      </c>
      <c r="C72" s="268" t="s">
        <v>2550</v>
      </c>
      <c r="D72" s="333">
        <f>SUM(D73:D74)</f>
        <v>2755</v>
      </c>
    </row>
    <row r="73" spans="1:4" ht="14.25">
      <c r="A73" s="268" t="s">
        <v>2551</v>
      </c>
      <c r="B73" s="334"/>
      <c r="C73" s="268" t="s">
        <v>2552</v>
      </c>
      <c r="D73" s="334"/>
    </row>
    <row r="74" spans="1:4" ht="14.25">
      <c r="A74" s="268" t="s">
        <v>2553</v>
      </c>
      <c r="B74" s="334"/>
      <c r="C74" s="268" t="s">
        <v>2554</v>
      </c>
      <c r="D74" s="334">
        <v>2755</v>
      </c>
    </row>
    <row r="75" spans="1:4" ht="14.25">
      <c r="A75" s="268" t="s">
        <v>2555</v>
      </c>
      <c r="B75" s="333"/>
      <c r="C75" s="268"/>
      <c r="D75" s="335"/>
    </row>
    <row r="76" spans="1:4" ht="14.25">
      <c r="A76" s="268" t="s">
        <v>2556</v>
      </c>
      <c r="B76" s="333">
        <v>129</v>
      </c>
      <c r="C76" s="268"/>
      <c r="D76" s="335"/>
    </row>
    <row r="77" spans="1:4" ht="14.25">
      <c r="A77" s="268" t="s">
        <v>2557</v>
      </c>
      <c r="B77" s="333">
        <f>SUM(B78:B80)</f>
        <v>0</v>
      </c>
      <c r="C77" s="268" t="s">
        <v>2558</v>
      </c>
      <c r="D77" s="335"/>
    </row>
    <row r="78" spans="1:4" ht="14.25">
      <c r="A78" s="268" t="s">
        <v>2559</v>
      </c>
      <c r="B78" s="335"/>
      <c r="C78" s="268"/>
      <c r="D78" s="335"/>
    </row>
    <row r="79" spans="1:4" ht="14.25">
      <c r="A79" s="268" t="s">
        <v>2560</v>
      </c>
      <c r="B79" s="335"/>
      <c r="C79" s="268"/>
      <c r="D79" s="335"/>
    </row>
    <row r="80" spans="1:4" ht="14.25">
      <c r="A80" s="268" t="s">
        <v>2561</v>
      </c>
      <c r="B80" s="335"/>
      <c r="C80" s="268"/>
      <c r="D80" s="335"/>
    </row>
    <row r="81" spans="1:4" ht="14.25">
      <c r="A81" s="268" t="s">
        <v>2562</v>
      </c>
      <c r="B81" s="333">
        <f>B82</f>
        <v>0</v>
      </c>
      <c r="C81" s="268" t="s">
        <v>2563</v>
      </c>
      <c r="D81" s="333">
        <f>D82</f>
        <v>2318</v>
      </c>
    </row>
    <row r="82" spans="1:4" ht="14.25">
      <c r="A82" s="268" t="s">
        <v>2564</v>
      </c>
      <c r="B82" s="333">
        <f>B83</f>
        <v>0</v>
      </c>
      <c r="C82" s="268" t="s">
        <v>2565</v>
      </c>
      <c r="D82" s="333">
        <f>SUM(D83:D86)</f>
        <v>2318</v>
      </c>
    </row>
    <row r="83" spans="1:4" ht="14.25">
      <c r="A83" s="268" t="s">
        <v>2566</v>
      </c>
      <c r="B83" s="333">
        <f>SUM(B84:B87)</f>
        <v>0</v>
      </c>
      <c r="C83" s="268" t="s">
        <v>2567</v>
      </c>
      <c r="D83" s="335">
        <v>2318</v>
      </c>
    </row>
    <row r="84" spans="1:4" ht="14.25">
      <c r="A84" s="268" t="s">
        <v>2568</v>
      </c>
      <c r="B84" s="335"/>
      <c r="C84" s="268" t="s">
        <v>2569</v>
      </c>
      <c r="D84" s="335"/>
    </row>
    <row r="85" spans="1:4" ht="14.25">
      <c r="A85" s="268" t="s">
        <v>2570</v>
      </c>
      <c r="B85" s="335"/>
      <c r="C85" s="268" t="s">
        <v>2571</v>
      </c>
      <c r="D85" s="335"/>
    </row>
    <row r="86" spans="1:4" ht="14.25">
      <c r="A86" s="268" t="s">
        <v>2572</v>
      </c>
      <c r="B86" s="335"/>
      <c r="C86" s="268" t="s">
        <v>2573</v>
      </c>
      <c r="D86" s="335"/>
    </row>
    <row r="87" spans="1:4" ht="14.25">
      <c r="A87" s="268" t="s">
        <v>2574</v>
      </c>
      <c r="B87" s="335"/>
      <c r="C87" s="268"/>
      <c r="D87" s="335"/>
    </row>
    <row r="88" spans="1:4" ht="14.25">
      <c r="A88" s="268" t="s">
        <v>2575</v>
      </c>
      <c r="B88" s="333">
        <f>B89</f>
        <v>3259</v>
      </c>
      <c r="C88" s="268" t="s">
        <v>2576</v>
      </c>
      <c r="D88" s="335">
        <f>SUM(D89:D92)</f>
        <v>0</v>
      </c>
    </row>
    <row r="89" spans="1:4" ht="14.25">
      <c r="A89" s="268" t="s">
        <v>2577</v>
      </c>
      <c r="B89" s="333">
        <f>SUM(B90:B93)</f>
        <v>3259</v>
      </c>
      <c r="C89" s="268" t="s">
        <v>2578</v>
      </c>
      <c r="D89" s="334"/>
    </row>
    <row r="90" spans="1:4" ht="14.25">
      <c r="A90" s="268" t="s">
        <v>2579</v>
      </c>
      <c r="B90" s="334">
        <v>2418</v>
      </c>
      <c r="C90" s="268" t="s">
        <v>2580</v>
      </c>
      <c r="D90" s="334"/>
    </row>
    <row r="91" spans="1:4" ht="14.25">
      <c r="A91" s="268" t="s">
        <v>2581</v>
      </c>
      <c r="B91" s="334"/>
      <c r="C91" s="268" t="s">
        <v>2582</v>
      </c>
      <c r="D91" s="334"/>
    </row>
    <row r="92" spans="1:4" ht="14.25">
      <c r="A92" s="268" t="s">
        <v>2583</v>
      </c>
      <c r="B92" s="334">
        <v>841</v>
      </c>
      <c r="C92" s="268" t="s">
        <v>2584</v>
      </c>
      <c r="D92" s="334"/>
    </row>
    <row r="93" spans="1:4" ht="14.25">
      <c r="A93" s="268" t="s">
        <v>2585</v>
      </c>
      <c r="B93" s="334"/>
      <c r="C93" s="268"/>
      <c r="D93" s="335"/>
    </row>
    <row r="94" spans="1:4" ht="14.25">
      <c r="A94" s="268" t="s">
        <v>2586</v>
      </c>
      <c r="B94" s="334"/>
      <c r="C94" s="268" t="s">
        <v>2587</v>
      </c>
      <c r="D94" s="335"/>
    </row>
    <row r="95" spans="1:4" ht="14.25">
      <c r="A95" s="268" t="s">
        <v>2588</v>
      </c>
      <c r="B95" s="335"/>
      <c r="C95" s="268" t="s">
        <v>2589</v>
      </c>
      <c r="D95" s="335"/>
    </row>
    <row r="96" spans="1:4" ht="14.25">
      <c r="A96" s="268" t="s">
        <v>2590</v>
      </c>
      <c r="B96" s="334"/>
      <c r="C96" s="268" t="s">
        <v>2591</v>
      </c>
      <c r="D96" s="335"/>
    </row>
    <row r="97" spans="1:4" ht="14.25">
      <c r="A97" s="268" t="s">
        <v>2592</v>
      </c>
      <c r="B97" s="333">
        <v>9</v>
      </c>
      <c r="C97" s="268" t="s">
        <v>2593</v>
      </c>
      <c r="D97" s="333">
        <v>140</v>
      </c>
    </row>
    <row r="98" spans="1:4" ht="14.25">
      <c r="A98" s="268" t="s">
        <v>2594</v>
      </c>
      <c r="B98" s="333">
        <f>SUM(B99:B101)</f>
        <v>3900</v>
      </c>
      <c r="C98" s="268" t="s">
        <v>2595</v>
      </c>
      <c r="D98" s="333">
        <f>SUM(D99:D101)</f>
        <v>0</v>
      </c>
    </row>
    <row r="99" spans="1:4" ht="14.25">
      <c r="A99" s="268" t="s">
        <v>2596</v>
      </c>
      <c r="B99" s="335">
        <v>3900</v>
      </c>
      <c r="C99" s="268" t="s">
        <v>2597</v>
      </c>
      <c r="D99" s="335"/>
    </row>
    <row r="100" spans="1:4" ht="14.25">
      <c r="A100" s="268" t="s">
        <v>2598</v>
      </c>
      <c r="B100" s="334"/>
      <c r="C100" s="268" t="s">
        <v>2599</v>
      </c>
      <c r="D100" s="334"/>
    </row>
    <row r="101" spans="1:4" ht="14.25">
      <c r="A101" s="268" t="s">
        <v>2600</v>
      </c>
      <c r="B101" s="334"/>
      <c r="C101" s="268" t="s">
        <v>2601</v>
      </c>
      <c r="D101" s="334"/>
    </row>
    <row r="102" spans="1:4" ht="14.25">
      <c r="A102" s="268" t="s">
        <v>2602</v>
      </c>
      <c r="B102" s="336"/>
      <c r="C102" s="268" t="s">
        <v>2603</v>
      </c>
      <c r="D102" s="334"/>
    </row>
    <row r="103" spans="1:4" ht="14.25">
      <c r="A103" s="268" t="s">
        <v>2604</v>
      </c>
      <c r="B103" s="336">
        <v>0</v>
      </c>
      <c r="C103" s="268" t="s">
        <v>2605</v>
      </c>
      <c r="D103" s="334"/>
    </row>
    <row r="104" spans="1:4" ht="14.25">
      <c r="A104" s="268"/>
      <c r="B104" s="335"/>
      <c r="C104" s="268" t="s">
        <v>2606</v>
      </c>
      <c r="D104" s="335"/>
    </row>
    <row r="105" spans="1:4" ht="14.25">
      <c r="A105" s="268"/>
      <c r="B105" s="335"/>
      <c r="C105" s="268" t="s">
        <v>2607</v>
      </c>
      <c r="D105" s="333">
        <v>758</v>
      </c>
    </row>
    <row r="106" spans="1:4" ht="14.25">
      <c r="A106" s="268"/>
      <c r="B106" s="335"/>
      <c r="C106" s="268" t="s">
        <v>2608</v>
      </c>
      <c r="D106" s="335">
        <v>758</v>
      </c>
    </row>
    <row r="107" spans="1:4" ht="14.25">
      <c r="A107" s="268"/>
      <c r="B107" s="335"/>
      <c r="C107" s="268" t="s">
        <v>2609</v>
      </c>
      <c r="D107" s="335"/>
    </row>
    <row r="108" spans="1:4" ht="14.25">
      <c r="A108" s="337" t="s">
        <v>2610</v>
      </c>
      <c r="B108" s="333">
        <f>SUM(B5:B6,B72,B75:B77,B81,B88,B94:B98,B102:B103)</f>
        <v>99066</v>
      </c>
      <c r="C108" s="337" t="s">
        <v>2611</v>
      </c>
      <c r="D108" s="333">
        <f>SUM(D5:D6,D72,D77,D81,D88,D94:D98,D102:D105)</f>
        <v>99066</v>
      </c>
    </row>
  </sheetData>
  <sheetProtection/>
  <mergeCells count="1">
    <mergeCell ref="A2:D2"/>
  </mergeCells>
  <printOptions horizontalCentered="1" verticalCentered="1"/>
  <pageMargins left="0.5511811023622047" right="0.35433070866141736" top="0.5905511811023623" bottom="0.5905511811023623" header="0.5118110236220472" footer="0.5118110236220472"/>
  <pageSetup horizontalDpi="600" verticalDpi="600" orientation="portrait" paperSize="9" scale="65"/>
</worksheet>
</file>

<file path=xl/worksheets/sheet6.xml><?xml version="1.0" encoding="utf-8"?>
<worksheet xmlns="http://schemas.openxmlformats.org/spreadsheetml/2006/main" xmlns:r="http://schemas.openxmlformats.org/officeDocument/2006/relationships">
  <dimension ref="A1:E76"/>
  <sheetViews>
    <sheetView workbookViewId="0" topLeftCell="A1">
      <selection activeCell="A1" sqref="A1"/>
    </sheetView>
  </sheetViews>
  <sheetFormatPr defaultColWidth="9.00390625" defaultRowHeight="14.25"/>
  <cols>
    <col min="1" max="1" width="7.875" style="0" customWidth="1"/>
    <col min="2" max="2" width="26.625" style="0" customWidth="1"/>
    <col min="3" max="3" width="11.00390625" style="0" customWidth="1"/>
    <col min="4" max="4" width="12.25390625" style="0" customWidth="1"/>
    <col min="5" max="5" width="11.25390625" style="0" customWidth="1"/>
  </cols>
  <sheetData>
    <row r="1" spans="1:3" ht="14.25">
      <c r="A1" s="310" t="s">
        <v>2612</v>
      </c>
      <c r="B1" s="311"/>
      <c r="C1" s="312"/>
    </row>
    <row r="2" spans="1:5" ht="18.75">
      <c r="A2" s="292" t="s">
        <v>9</v>
      </c>
      <c r="B2" s="292"/>
      <c r="C2" s="292"/>
      <c r="D2" s="292"/>
      <c r="E2" s="292"/>
    </row>
    <row r="3" spans="1:5" ht="14.25">
      <c r="A3" s="313"/>
      <c r="B3" s="294"/>
      <c r="C3" s="314"/>
      <c r="D3" s="315" t="s">
        <v>55</v>
      </c>
      <c r="E3" s="315"/>
    </row>
    <row r="4" spans="1:5" ht="15.75" customHeight="1">
      <c r="A4" s="316" t="s">
        <v>2613</v>
      </c>
      <c r="B4" s="316" t="s">
        <v>56</v>
      </c>
      <c r="C4" s="316" t="s">
        <v>2614</v>
      </c>
      <c r="D4" s="316" t="s">
        <v>59</v>
      </c>
      <c r="E4" s="316" t="s">
        <v>60</v>
      </c>
    </row>
    <row r="5" spans="1:5" ht="15.75" customHeight="1">
      <c r="A5" s="298">
        <v>501</v>
      </c>
      <c r="B5" s="298" t="s">
        <v>2615</v>
      </c>
      <c r="C5" s="299">
        <f>SUM(C6:C9)</f>
        <v>13468</v>
      </c>
      <c r="D5" s="299">
        <f>SUM(D6:D9)</f>
        <v>19698</v>
      </c>
      <c r="E5" s="299">
        <f>SUM(E6:E9)</f>
        <v>19698</v>
      </c>
    </row>
    <row r="6" spans="1:5" ht="15.75" customHeight="1">
      <c r="A6" s="300" t="s">
        <v>2616</v>
      </c>
      <c r="B6" s="301" t="s">
        <v>2617</v>
      </c>
      <c r="C6" s="302">
        <v>7661</v>
      </c>
      <c r="D6" s="302">
        <v>13303</v>
      </c>
      <c r="E6" s="302">
        <v>13303</v>
      </c>
    </row>
    <row r="7" spans="1:5" ht="15.75" customHeight="1">
      <c r="A7" s="300" t="s">
        <v>2618</v>
      </c>
      <c r="B7" s="301" t="s">
        <v>2619</v>
      </c>
      <c r="C7" s="302">
        <v>2898</v>
      </c>
      <c r="D7" s="302">
        <v>2694</v>
      </c>
      <c r="E7" s="302">
        <v>2694</v>
      </c>
    </row>
    <row r="8" spans="1:5" ht="15.75" customHeight="1">
      <c r="A8" s="300" t="s">
        <v>2620</v>
      </c>
      <c r="B8" s="301" t="s">
        <v>2621</v>
      </c>
      <c r="C8" s="302">
        <v>1701</v>
      </c>
      <c r="D8" s="302">
        <v>1625</v>
      </c>
      <c r="E8" s="302">
        <v>1625</v>
      </c>
    </row>
    <row r="9" spans="1:5" ht="15.75" customHeight="1">
      <c r="A9" s="300" t="s">
        <v>2622</v>
      </c>
      <c r="B9" s="301" t="s">
        <v>2623</v>
      </c>
      <c r="C9" s="302">
        <v>1208</v>
      </c>
      <c r="D9" s="302">
        <v>2076</v>
      </c>
      <c r="E9" s="302">
        <v>2076</v>
      </c>
    </row>
    <row r="10" spans="1:5" ht="15.75" customHeight="1">
      <c r="A10" s="298">
        <v>502</v>
      </c>
      <c r="B10" s="298" t="s">
        <v>2624</v>
      </c>
      <c r="C10" s="299">
        <f>SUM(C11:C20)</f>
        <v>10073</v>
      </c>
      <c r="D10" s="299">
        <f>SUM(D11:D20)</f>
        <v>50279</v>
      </c>
      <c r="E10" s="299">
        <f>SUM(E11:E20)</f>
        <v>49547</v>
      </c>
    </row>
    <row r="11" spans="1:5" ht="15.75" customHeight="1">
      <c r="A11" s="301" t="s">
        <v>2625</v>
      </c>
      <c r="B11" s="301" t="s">
        <v>2626</v>
      </c>
      <c r="C11" s="302">
        <v>4569</v>
      </c>
      <c r="D11" s="302">
        <v>4154</v>
      </c>
      <c r="E11" s="302">
        <v>4154</v>
      </c>
    </row>
    <row r="12" spans="1:5" ht="15.75" customHeight="1">
      <c r="A12" s="301" t="s">
        <v>2627</v>
      </c>
      <c r="B12" s="301" t="s">
        <v>2628</v>
      </c>
      <c r="C12" s="302">
        <v>133</v>
      </c>
      <c r="D12" s="302">
        <v>105</v>
      </c>
      <c r="E12" s="302">
        <v>105</v>
      </c>
    </row>
    <row r="13" spans="1:5" ht="15.75" customHeight="1">
      <c r="A13" s="301" t="s">
        <v>2629</v>
      </c>
      <c r="B13" s="301" t="s">
        <v>2630</v>
      </c>
      <c r="C13" s="302">
        <v>188</v>
      </c>
      <c r="D13" s="302">
        <v>140</v>
      </c>
      <c r="E13" s="302">
        <v>140</v>
      </c>
    </row>
    <row r="14" spans="1:5" ht="15.75" customHeight="1">
      <c r="A14" s="301" t="s">
        <v>2631</v>
      </c>
      <c r="B14" s="301" t="s">
        <v>2632</v>
      </c>
      <c r="C14" s="302">
        <v>157</v>
      </c>
      <c r="D14" s="302">
        <v>129</v>
      </c>
      <c r="E14" s="302">
        <v>129</v>
      </c>
    </row>
    <row r="15" spans="1:5" ht="15.75" customHeight="1">
      <c r="A15" s="301" t="s">
        <v>2633</v>
      </c>
      <c r="B15" s="301" t="s">
        <v>2634</v>
      </c>
      <c r="C15" s="302">
        <v>3021</v>
      </c>
      <c r="D15" s="302">
        <v>1981</v>
      </c>
      <c r="E15" s="302">
        <v>1981</v>
      </c>
    </row>
    <row r="16" spans="1:5" ht="15.75" customHeight="1">
      <c r="A16" s="301" t="s">
        <v>2635</v>
      </c>
      <c r="B16" s="301" t="s">
        <v>2636</v>
      </c>
      <c r="C16" s="302">
        <v>305</v>
      </c>
      <c r="D16" s="302">
        <v>260</v>
      </c>
      <c r="E16" s="302">
        <v>260</v>
      </c>
    </row>
    <row r="17" spans="1:5" ht="15.75" customHeight="1">
      <c r="A17" s="301" t="s">
        <v>2637</v>
      </c>
      <c r="B17" s="301" t="s">
        <v>2638</v>
      </c>
      <c r="C17" s="302"/>
      <c r="D17" s="302"/>
      <c r="E17" s="302"/>
    </row>
    <row r="18" spans="1:5" ht="15.75" customHeight="1">
      <c r="A18" s="301" t="s">
        <v>2639</v>
      </c>
      <c r="B18" s="301" t="s">
        <v>2640</v>
      </c>
      <c r="C18" s="302">
        <v>336</v>
      </c>
      <c r="D18" s="302">
        <v>294</v>
      </c>
      <c r="E18" s="302">
        <v>294</v>
      </c>
    </row>
    <row r="19" spans="1:5" ht="15.75" customHeight="1">
      <c r="A19" s="301" t="s">
        <v>2641</v>
      </c>
      <c r="B19" s="301" t="s">
        <v>2642</v>
      </c>
      <c r="C19" s="302">
        <v>832</v>
      </c>
      <c r="D19" s="302">
        <v>686</v>
      </c>
      <c r="E19" s="302">
        <v>686</v>
      </c>
    </row>
    <row r="20" spans="1:5" ht="15.75" customHeight="1">
      <c r="A20" s="301" t="s">
        <v>2643</v>
      </c>
      <c r="B20" s="301" t="s">
        <v>2644</v>
      </c>
      <c r="C20" s="302">
        <v>532</v>
      </c>
      <c r="D20" s="302">
        <v>42530</v>
      </c>
      <c r="E20" s="302">
        <v>41798</v>
      </c>
    </row>
    <row r="21" spans="1:5" ht="15.75" customHeight="1">
      <c r="A21" s="298">
        <v>503</v>
      </c>
      <c r="B21" s="298" t="s">
        <v>2645</v>
      </c>
      <c r="C21" s="299">
        <f>SUM(C22:C28)</f>
        <v>524</v>
      </c>
      <c r="D21" s="299">
        <f>SUM(D22:D28)</f>
        <v>749</v>
      </c>
      <c r="E21" s="299">
        <f>SUM(E22:E28)</f>
        <v>749</v>
      </c>
    </row>
    <row r="22" spans="1:5" ht="15.75" customHeight="1">
      <c r="A22" s="301">
        <v>50301</v>
      </c>
      <c r="B22" s="301" t="s">
        <v>2646</v>
      </c>
      <c r="C22" s="302"/>
      <c r="D22" s="302"/>
      <c r="E22" s="302"/>
    </row>
    <row r="23" spans="1:5" ht="15.75" customHeight="1">
      <c r="A23" s="301" t="s">
        <v>2647</v>
      </c>
      <c r="B23" s="301" t="s">
        <v>2648</v>
      </c>
      <c r="C23" s="302">
        <v>2</v>
      </c>
      <c r="D23" s="302">
        <v>101</v>
      </c>
      <c r="E23" s="302">
        <v>101</v>
      </c>
    </row>
    <row r="24" spans="1:5" ht="15.75" customHeight="1">
      <c r="A24" s="303">
        <v>50303</v>
      </c>
      <c r="B24" s="304" t="s">
        <v>2649</v>
      </c>
      <c r="C24" s="302"/>
      <c r="D24" s="302">
        <v>3</v>
      </c>
      <c r="E24" s="302">
        <v>3</v>
      </c>
    </row>
    <row r="25" spans="1:5" ht="15.75" customHeight="1">
      <c r="A25" s="303">
        <v>50305</v>
      </c>
      <c r="B25" s="304" t="s">
        <v>2650</v>
      </c>
      <c r="C25" s="302"/>
      <c r="D25" s="302"/>
      <c r="E25" s="302"/>
    </row>
    <row r="26" spans="1:5" ht="15.75" customHeight="1">
      <c r="A26" s="301" t="s">
        <v>2651</v>
      </c>
      <c r="B26" s="301" t="s">
        <v>2652</v>
      </c>
      <c r="C26" s="302">
        <v>252</v>
      </c>
      <c r="D26" s="302">
        <v>165</v>
      </c>
      <c r="E26" s="302">
        <v>165</v>
      </c>
    </row>
    <row r="27" spans="1:5" ht="15.75" customHeight="1">
      <c r="A27" s="301" t="s">
        <v>2653</v>
      </c>
      <c r="B27" s="304" t="s">
        <v>2654</v>
      </c>
      <c r="C27" s="302">
        <v>100</v>
      </c>
      <c r="D27" s="302">
        <v>116</v>
      </c>
      <c r="E27" s="302">
        <v>116</v>
      </c>
    </row>
    <row r="28" spans="1:5" ht="15.75" customHeight="1">
      <c r="A28" s="301">
        <v>50399</v>
      </c>
      <c r="B28" s="304" t="s">
        <v>2655</v>
      </c>
      <c r="C28" s="302">
        <v>170</v>
      </c>
      <c r="D28" s="302">
        <v>364</v>
      </c>
      <c r="E28" s="302">
        <v>364</v>
      </c>
    </row>
    <row r="29" spans="1:5" ht="15.75" customHeight="1">
      <c r="A29" s="298">
        <v>504</v>
      </c>
      <c r="B29" s="298" t="s">
        <v>2656</v>
      </c>
      <c r="C29" s="299">
        <f>SUM(C30:C35)</f>
        <v>0</v>
      </c>
      <c r="D29" s="299">
        <f>SUM(D30:D35)</f>
        <v>0</v>
      </c>
      <c r="E29" s="299">
        <f>SUM(E30:E35)</f>
        <v>0</v>
      </c>
    </row>
    <row r="30" spans="1:5" ht="15.75" customHeight="1">
      <c r="A30" s="303">
        <v>50401</v>
      </c>
      <c r="B30" s="304" t="s">
        <v>2657</v>
      </c>
      <c r="C30" s="317"/>
      <c r="D30" s="317"/>
      <c r="E30" s="317"/>
    </row>
    <row r="31" spans="1:5" ht="15.75" customHeight="1">
      <c r="A31" s="303">
        <v>50402</v>
      </c>
      <c r="B31" s="304" t="s">
        <v>2648</v>
      </c>
      <c r="C31" s="317"/>
      <c r="D31" s="317"/>
      <c r="E31" s="317"/>
    </row>
    <row r="32" spans="1:5" ht="15.75" customHeight="1">
      <c r="A32" s="303">
        <v>50403</v>
      </c>
      <c r="B32" s="304" t="s">
        <v>2649</v>
      </c>
      <c r="C32" s="317"/>
      <c r="D32" s="317"/>
      <c r="E32" s="317"/>
    </row>
    <row r="33" spans="1:5" ht="15.75" customHeight="1">
      <c r="A33" s="303">
        <v>50404</v>
      </c>
      <c r="B33" s="304" t="s">
        <v>2652</v>
      </c>
      <c r="C33" s="317"/>
      <c r="D33" s="317"/>
      <c r="E33" s="317"/>
    </row>
    <row r="34" spans="1:5" ht="15.75" customHeight="1">
      <c r="A34" s="303">
        <v>50405</v>
      </c>
      <c r="B34" s="304" t="s">
        <v>2654</v>
      </c>
      <c r="C34" s="317"/>
      <c r="D34" s="317"/>
      <c r="E34" s="317"/>
    </row>
    <row r="35" spans="1:5" ht="15.75" customHeight="1">
      <c r="A35" s="303">
        <v>50499</v>
      </c>
      <c r="B35" s="304" t="s">
        <v>2655</v>
      </c>
      <c r="C35" s="317"/>
      <c r="D35" s="317"/>
      <c r="E35" s="317"/>
    </row>
    <row r="36" spans="1:5" ht="15.75" customHeight="1">
      <c r="A36" s="298">
        <v>505</v>
      </c>
      <c r="B36" s="298" t="s">
        <v>2658</v>
      </c>
      <c r="C36" s="299">
        <f>SUM(C37:C39)</f>
        <v>12491</v>
      </c>
      <c r="D36" s="299">
        <f>SUM(D37:D39)</f>
        <v>11031</v>
      </c>
      <c r="E36" s="299">
        <f>SUM(E37:E39)</f>
        <v>11031</v>
      </c>
    </row>
    <row r="37" spans="1:5" ht="15.75" customHeight="1">
      <c r="A37" s="301" t="s">
        <v>2659</v>
      </c>
      <c r="B37" s="301" t="s">
        <v>2660</v>
      </c>
      <c r="C37" s="302">
        <v>10999</v>
      </c>
      <c r="D37" s="302">
        <v>9982</v>
      </c>
      <c r="E37" s="302">
        <v>9982</v>
      </c>
    </row>
    <row r="38" spans="1:5" ht="15.75" customHeight="1">
      <c r="A38" s="301" t="s">
        <v>2661</v>
      </c>
      <c r="B38" s="301" t="s">
        <v>2662</v>
      </c>
      <c r="C38" s="302">
        <v>1492</v>
      </c>
      <c r="D38" s="302">
        <v>1042</v>
      </c>
      <c r="E38" s="302">
        <v>1042</v>
      </c>
    </row>
    <row r="39" spans="1:5" ht="15.75" customHeight="1">
      <c r="A39" s="301">
        <v>50599</v>
      </c>
      <c r="B39" s="301" t="s">
        <v>2663</v>
      </c>
      <c r="C39" s="302"/>
      <c r="D39" s="302">
        <v>7</v>
      </c>
      <c r="E39" s="302">
        <v>7</v>
      </c>
    </row>
    <row r="40" spans="1:5" ht="15.75" customHeight="1">
      <c r="A40" s="298">
        <v>506</v>
      </c>
      <c r="B40" s="298" t="s">
        <v>2664</v>
      </c>
      <c r="C40" s="299">
        <f>SUM(C41:C42)</f>
        <v>65</v>
      </c>
      <c r="D40" s="299">
        <f>SUM(D41:D42)</f>
        <v>770</v>
      </c>
      <c r="E40" s="299">
        <f>SUM(E41:E42)</f>
        <v>770</v>
      </c>
    </row>
    <row r="41" spans="1:5" ht="15.75" customHeight="1">
      <c r="A41" s="301" t="s">
        <v>2665</v>
      </c>
      <c r="B41" s="301" t="s">
        <v>2666</v>
      </c>
      <c r="C41" s="302">
        <v>65</v>
      </c>
      <c r="D41" s="302">
        <v>770</v>
      </c>
      <c r="E41" s="302">
        <v>770</v>
      </c>
    </row>
    <row r="42" spans="1:5" ht="15.75" customHeight="1">
      <c r="A42" s="301">
        <v>50602</v>
      </c>
      <c r="B42" s="301" t="s">
        <v>2667</v>
      </c>
      <c r="C42" s="302"/>
      <c r="D42" s="302"/>
      <c r="E42" s="302"/>
    </row>
    <row r="43" spans="1:5" ht="15.75" customHeight="1">
      <c r="A43" s="298">
        <v>507</v>
      </c>
      <c r="B43" s="298" t="s">
        <v>2668</v>
      </c>
      <c r="C43" s="299">
        <f>SUM(C44:C46)</f>
        <v>76</v>
      </c>
      <c r="D43" s="299">
        <f>SUM(D44:D46)</f>
        <v>701</v>
      </c>
      <c r="E43" s="299">
        <f>SUM(E44:E46)</f>
        <v>701</v>
      </c>
    </row>
    <row r="44" spans="1:5" ht="15.75" customHeight="1">
      <c r="A44" s="301" t="s">
        <v>2669</v>
      </c>
      <c r="B44" s="301" t="s">
        <v>2670</v>
      </c>
      <c r="C44" s="302">
        <v>67</v>
      </c>
      <c r="D44" s="302">
        <v>170</v>
      </c>
      <c r="E44" s="302">
        <v>170</v>
      </c>
    </row>
    <row r="45" spans="1:5" ht="15.75" customHeight="1">
      <c r="A45" s="301" t="s">
        <v>2671</v>
      </c>
      <c r="B45" s="301" t="s">
        <v>2672</v>
      </c>
      <c r="C45" s="302">
        <v>9</v>
      </c>
      <c r="D45" s="302">
        <v>5</v>
      </c>
      <c r="E45" s="302">
        <v>5</v>
      </c>
    </row>
    <row r="46" spans="1:5" ht="15.75" customHeight="1">
      <c r="A46" s="301" t="s">
        <v>2673</v>
      </c>
      <c r="B46" s="301" t="s">
        <v>2674</v>
      </c>
      <c r="C46" s="302"/>
      <c r="D46" s="302">
        <v>526</v>
      </c>
      <c r="E46" s="302">
        <v>526</v>
      </c>
    </row>
    <row r="47" spans="1:5" ht="15.75" customHeight="1">
      <c r="A47" s="298">
        <v>508</v>
      </c>
      <c r="B47" s="298" t="s">
        <v>2675</v>
      </c>
      <c r="C47" s="299">
        <f>SUM(C48:C49)</f>
        <v>0</v>
      </c>
      <c r="D47" s="299">
        <f>SUM(D48:D49)</f>
        <v>0</v>
      </c>
      <c r="E47" s="299">
        <f>SUM(E48:E49)</f>
        <v>0</v>
      </c>
    </row>
    <row r="48" spans="1:5" ht="15.75" customHeight="1">
      <c r="A48" s="303">
        <v>50801</v>
      </c>
      <c r="B48" s="304" t="s">
        <v>2676</v>
      </c>
      <c r="C48" s="318"/>
      <c r="D48" s="318"/>
      <c r="E48" s="318"/>
    </row>
    <row r="49" spans="1:5" ht="15.75" customHeight="1">
      <c r="A49" s="303">
        <v>50802</v>
      </c>
      <c r="B49" s="304" t="s">
        <v>2677</v>
      </c>
      <c r="C49" s="318"/>
      <c r="D49" s="318"/>
      <c r="E49" s="318"/>
    </row>
    <row r="50" spans="1:5" ht="15.75" customHeight="1">
      <c r="A50" s="298">
        <v>509</v>
      </c>
      <c r="B50" s="298" t="s">
        <v>2678</v>
      </c>
      <c r="C50" s="299">
        <f>SUM(C51:C55)</f>
        <v>3756</v>
      </c>
      <c r="D50" s="299">
        <f>SUM(D51:D55)</f>
        <v>6083</v>
      </c>
      <c r="E50" s="299">
        <f>SUM(E51:E55)</f>
        <v>6057</v>
      </c>
    </row>
    <row r="51" spans="1:5" ht="15.75" customHeight="1">
      <c r="A51" s="301" t="s">
        <v>2679</v>
      </c>
      <c r="B51" s="301" t="s">
        <v>2680</v>
      </c>
      <c r="C51" s="302">
        <v>2210</v>
      </c>
      <c r="D51" s="302">
        <v>2057</v>
      </c>
      <c r="E51" s="302">
        <v>2057</v>
      </c>
    </row>
    <row r="52" spans="1:5" ht="15.75" customHeight="1">
      <c r="A52" s="301" t="s">
        <v>2681</v>
      </c>
      <c r="B52" s="301" t="s">
        <v>2682</v>
      </c>
      <c r="C52" s="302">
        <v>138</v>
      </c>
      <c r="D52" s="302">
        <v>133</v>
      </c>
      <c r="E52" s="302">
        <v>133</v>
      </c>
    </row>
    <row r="53" spans="1:5" ht="15.75" customHeight="1">
      <c r="A53" s="301" t="s">
        <v>2683</v>
      </c>
      <c r="B53" s="301" t="s">
        <v>2684</v>
      </c>
      <c r="C53" s="302">
        <v>159</v>
      </c>
      <c r="D53" s="302">
        <v>16</v>
      </c>
      <c r="E53" s="302">
        <v>16</v>
      </c>
    </row>
    <row r="54" spans="1:5" ht="15.75" customHeight="1">
      <c r="A54" s="301" t="s">
        <v>2685</v>
      </c>
      <c r="B54" s="301" t="s">
        <v>2686</v>
      </c>
      <c r="C54" s="302">
        <v>20</v>
      </c>
      <c r="D54" s="302">
        <v>161</v>
      </c>
      <c r="E54" s="302">
        <v>161</v>
      </c>
    </row>
    <row r="55" spans="1:5" ht="15.75" customHeight="1">
      <c r="A55" s="301" t="s">
        <v>2687</v>
      </c>
      <c r="B55" s="301" t="s">
        <v>2688</v>
      </c>
      <c r="C55" s="302">
        <v>1229</v>
      </c>
      <c r="D55" s="302">
        <v>3716</v>
      </c>
      <c r="E55" s="302">
        <v>3690</v>
      </c>
    </row>
    <row r="56" spans="1:5" ht="15.75" customHeight="1">
      <c r="A56" s="298">
        <v>510</v>
      </c>
      <c r="B56" s="298" t="s">
        <v>2689</v>
      </c>
      <c r="C56" s="299">
        <f>SUM(C57:C59)</f>
        <v>120</v>
      </c>
      <c r="D56" s="299">
        <f>SUM(D57:D59)</f>
        <v>768</v>
      </c>
      <c r="E56" s="299">
        <f>SUM(E57:E59)</f>
        <v>768</v>
      </c>
    </row>
    <row r="57" spans="1:5" ht="15.75" customHeight="1">
      <c r="A57" s="300">
        <v>51002</v>
      </c>
      <c r="B57" s="300" t="s">
        <v>2690</v>
      </c>
      <c r="C57" s="318">
        <v>120</v>
      </c>
      <c r="D57" s="318">
        <v>768</v>
      </c>
      <c r="E57" s="318">
        <v>768</v>
      </c>
    </row>
    <row r="58" spans="1:5" ht="15.75" customHeight="1">
      <c r="A58" s="300">
        <v>51003</v>
      </c>
      <c r="B58" s="300" t="s">
        <v>2691</v>
      </c>
      <c r="C58" s="318"/>
      <c r="D58" s="318"/>
      <c r="E58" s="318"/>
    </row>
    <row r="59" spans="1:5" ht="15.75" customHeight="1">
      <c r="A59" s="300">
        <v>51004</v>
      </c>
      <c r="B59" s="300" t="s">
        <v>2692</v>
      </c>
      <c r="C59" s="318"/>
      <c r="D59" s="318"/>
      <c r="E59" s="318"/>
    </row>
    <row r="60" spans="1:5" ht="15.75" customHeight="1">
      <c r="A60" s="298">
        <v>511</v>
      </c>
      <c r="B60" s="298" t="s">
        <v>2693</v>
      </c>
      <c r="C60" s="299">
        <f>SUM(C61:C64)</f>
        <v>1014</v>
      </c>
      <c r="D60" s="299">
        <f>SUM(D61:D64)</f>
        <v>841</v>
      </c>
      <c r="E60" s="299">
        <f>SUM(E61:E64)</f>
        <v>841</v>
      </c>
    </row>
    <row r="61" spans="1:5" ht="15.75" customHeight="1">
      <c r="A61" s="303">
        <v>51101</v>
      </c>
      <c r="B61" s="304" t="s">
        <v>2694</v>
      </c>
      <c r="C61" s="302">
        <v>1014</v>
      </c>
      <c r="D61" s="302">
        <v>836</v>
      </c>
      <c r="E61" s="302">
        <v>836</v>
      </c>
    </row>
    <row r="62" spans="1:5" ht="15.75" customHeight="1">
      <c r="A62" s="303">
        <v>51102</v>
      </c>
      <c r="B62" s="304" t="s">
        <v>2695</v>
      </c>
      <c r="C62" s="302"/>
      <c r="D62" s="302">
        <v>3</v>
      </c>
      <c r="E62" s="302">
        <v>3</v>
      </c>
    </row>
    <row r="63" spans="1:5" ht="15.75" customHeight="1">
      <c r="A63" s="303">
        <v>51103</v>
      </c>
      <c r="B63" s="304" t="s">
        <v>2696</v>
      </c>
      <c r="C63" s="302"/>
      <c r="D63" s="302">
        <v>2</v>
      </c>
      <c r="E63" s="302">
        <v>2</v>
      </c>
    </row>
    <row r="64" spans="1:5" ht="15.75" customHeight="1">
      <c r="A64" s="303">
        <v>51104</v>
      </c>
      <c r="B64" s="304" t="s">
        <v>2697</v>
      </c>
      <c r="C64" s="318"/>
      <c r="D64" s="302"/>
      <c r="E64" s="302"/>
    </row>
    <row r="65" spans="1:5" ht="15.75" customHeight="1">
      <c r="A65" s="298">
        <v>512</v>
      </c>
      <c r="B65" s="319" t="s">
        <v>2563</v>
      </c>
      <c r="C65" s="299">
        <f>SUM(C66:C67)</f>
        <v>0</v>
      </c>
      <c r="D65" s="299">
        <f>SUM(D66:D67)</f>
        <v>0</v>
      </c>
      <c r="E65" s="299">
        <f>SUM(E66:E67)</f>
        <v>0</v>
      </c>
    </row>
    <row r="66" spans="1:5" ht="15.75" customHeight="1">
      <c r="A66" s="300">
        <v>51201</v>
      </c>
      <c r="B66" s="320" t="s">
        <v>2698</v>
      </c>
      <c r="C66" s="318"/>
      <c r="D66" s="318"/>
      <c r="E66" s="318"/>
    </row>
    <row r="67" spans="1:5" ht="15.75" customHeight="1">
      <c r="A67" s="300">
        <v>51202</v>
      </c>
      <c r="B67" s="320" t="s">
        <v>2699</v>
      </c>
      <c r="C67" s="318"/>
      <c r="D67" s="318"/>
      <c r="E67" s="318"/>
    </row>
    <row r="68" spans="1:5" ht="15.75" customHeight="1">
      <c r="A68" s="298">
        <v>513</v>
      </c>
      <c r="B68" s="321" t="s">
        <v>2700</v>
      </c>
      <c r="C68" s="299">
        <f>SUM(C69:C69)</f>
        <v>0</v>
      </c>
      <c r="D68" s="299">
        <f>SUM(D69:D69)</f>
        <v>0</v>
      </c>
      <c r="E68" s="299">
        <f>SUM(E69:E69)</f>
        <v>0</v>
      </c>
    </row>
    <row r="69" spans="1:5" ht="15.75" customHeight="1">
      <c r="A69" s="300" t="s">
        <v>2701</v>
      </c>
      <c r="B69" s="301" t="s">
        <v>2702</v>
      </c>
      <c r="C69" s="302"/>
      <c r="D69" s="302"/>
      <c r="E69" s="302"/>
    </row>
    <row r="70" spans="1:5" ht="15.75" customHeight="1">
      <c r="A70" s="298">
        <v>514</v>
      </c>
      <c r="B70" s="321" t="s">
        <v>2703</v>
      </c>
      <c r="C70" s="299">
        <f>SUM(C71:C72)</f>
        <v>15666</v>
      </c>
      <c r="D70" s="299">
        <f>SUM(D71:D72)</f>
        <v>0</v>
      </c>
      <c r="E70" s="299">
        <f>SUM(E71:E72)</f>
        <v>0</v>
      </c>
    </row>
    <row r="71" spans="1:5" ht="15.75" customHeight="1">
      <c r="A71" s="300">
        <v>51401</v>
      </c>
      <c r="B71" s="322" t="s">
        <v>2406</v>
      </c>
      <c r="C71" s="318">
        <v>1000</v>
      </c>
      <c r="D71" s="318"/>
      <c r="E71" s="318"/>
    </row>
    <row r="72" spans="1:5" ht="15.75" customHeight="1">
      <c r="A72" s="300">
        <v>51402</v>
      </c>
      <c r="B72" s="322" t="s">
        <v>2704</v>
      </c>
      <c r="C72" s="318">
        <v>14666</v>
      </c>
      <c r="D72" s="318"/>
      <c r="E72" s="318"/>
    </row>
    <row r="73" spans="1:5" ht="15.75" customHeight="1">
      <c r="A73" s="298">
        <v>599</v>
      </c>
      <c r="B73" s="321" t="s">
        <v>2705</v>
      </c>
      <c r="C73" s="299">
        <f>SUM(C74:C74)</f>
        <v>3399</v>
      </c>
      <c r="D73" s="299">
        <f>SUM(D74:D74)</f>
        <v>2933</v>
      </c>
      <c r="E73" s="299">
        <f>SUM(E74:E74)</f>
        <v>2933</v>
      </c>
    </row>
    <row r="74" spans="1:5" ht="15.75" customHeight="1">
      <c r="A74" s="301" t="s">
        <v>2706</v>
      </c>
      <c r="B74" s="301" t="s">
        <v>2408</v>
      </c>
      <c r="C74" s="302">
        <v>3399</v>
      </c>
      <c r="D74" s="302">
        <v>2933</v>
      </c>
      <c r="E74" s="302">
        <v>2933</v>
      </c>
    </row>
    <row r="75" spans="1:5" ht="15.75" customHeight="1">
      <c r="A75" s="323" t="s">
        <v>2707</v>
      </c>
      <c r="B75" s="323"/>
      <c r="C75" s="307">
        <f>SUM(C5,C10,C21,C29,C36,C40,C43,C47,C50,C56,C60,C65,C68,C70,C73)</f>
        <v>60652</v>
      </c>
      <c r="D75" s="307">
        <f>SUM(D5,D10,D21,D29,D36,D40,D43,D47,D50,D56,D60,D65,D68,D70,D73)</f>
        <v>93853</v>
      </c>
      <c r="E75" s="307">
        <f>SUM(E5,E10,E21,E29,E36,E40,E43,E47,E50,E56,E60,E65,E68,E70,E73)</f>
        <v>93095</v>
      </c>
    </row>
    <row r="76" spans="1:5" ht="52.5" customHeight="1">
      <c r="A76" s="324" t="s">
        <v>2708</v>
      </c>
      <c r="B76" s="324"/>
      <c r="C76" s="324"/>
      <c r="D76" s="324"/>
      <c r="E76" s="324"/>
    </row>
  </sheetData>
  <sheetProtection/>
  <mergeCells count="4">
    <mergeCell ref="A2:E2"/>
    <mergeCell ref="D3:E3"/>
    <mergeCell ref="A75:B75"/>
    <mergeCell ref="A76:E76"/>
  </mergeCells>
  <printOptions horizontalCentered="1" verticalCentered="1"/>
  <pageMargins left="1.141732283464567" right="0.7480314960629921" top="0.9842519685039371" bottom="0.9842519685039371" header="0.5118110236220472" footer="0.5118110236220472"/>
  <pageSetup orientation="portrait" paperSize="9"/>
</worksheet>
</file>

<file path=xl/worksheets/sheet7.xml><?xml version="1.0" encoding="utf-8"?>
<worksheet xmlns="http://schemas.openxmlformats.org/spreadsheetml/2006/main" xmlns:r="http://schemas.openxmlformats.org/officeDocument/2006/relationships">
  <dimension ref="A1:E32"/>
  <sheetViews>
    <sheetView workbookViewId="0" topLeftCell="A1">
      <selection activeCell="A1" sqref="A1"/>
    </sheetView>
  </sheetViews>
  <sheetFormatPr defaultColWidth="9.00390625" defaultRowHeight="14.25"/>
  <cols>
    <col min="1" max="1" width="9.25390625" style="0" customWidth="1"/>
    <col min="2" max="2" width="22.875" style="0" customWidth="1"/>
    <col min="3" max="3" width="12.125" style="0" customWidth="1"/>
    <col min="4" max="4" width="13.50390625" style="0" customWidth="1"/>
    <col min="5" max="5" width="14.25390625" style="0" customWidth="1"/>
  </cols>
  <sheetData>
    <row r="1" ht="21.75" customHeight="1">
      <c r="A1" s="82" t="s">
        <v>2709</v>
      </c>
    </row>
    <row r="2" spans="1:5" ht="21.75" customHeight="1">
      <c r="A2" s="292" t="s">
        <v>11</v>
      </c>
      <c r="B2" s="292"/>
      <c r="C2" s="292"/>
      <c r="D2" s="292"/>
      <c r="E2" s="292"/>
    </row>
    <row r="3" spans="1:5" ht="21.75" customHeight="1">
      <c r="A3" s="293"/>
      <c r="B3" s="294"/>
      <c r="C3" s="295"/>
      <c r="D3" s="295"/>
      <c r="E3" s="295" t="s">
        <v>55</v>
      </c>
    </row>
    <row r="4" spans="1:5" ht="19.5" customHeight="1">
      <c r="A4" s="296" t="s">
        <v>2613</v>
      </c>
      <c r="B4" s="297" t="s">
        <v>56</v>
      </c>
      <c r="C4" s="297" t="s">
        <v>2614</v>
      </c>
      <c r="D4" s="297" t="s">
        <v>59</v>
      </c>
      <c r="E4" s="297" t="s">
        <v>60</v>
      </c>
    </row>
    <row r="5" spans="1:5" ht="19.5" customHeight="1">
      <c r="A5" s="298">
        <v>501</v>
      </c>
      <c r="B5" s="298" t="s">
        <v>2615</v>
      </c>
      <c r="C5" s="299">
        <f>SUM(C6:C9)</f>
        <v>12472</v>
      </c>
      <c r="D5" s="299">
        <f>SUM(D6:D9)</f>
        <v>18681</v>
      </c>
      <c r="E5" s="299">
        <f>SUM(E6:E9)</f>
        <v>18681</v>
      </c>
    </row>
    <row r="6" spans="1:5" ht="19.5" customHeight="1">
      <c r="A6" s="300" t="s">
        <v>2616</v>
      </c>
      <c r="B6" s="301" t="s">
        <v>2617</v>
      </c>
      <c r="C6" s="302">
        <v>7630</v>
      </c>
      <c r="D6" s="302">
        <v>13265</v>
      </c>
      <c r="E6" s="302">
        <v>13265</v>
      </c>
    </row>
    <row r="7" spans="1:5" ht="19.5" customHeight="1">
      <c r="A7" s="300" t="s">
        <v>2618</v>
      </c>
      <c r="B7" s="301" t="s">
        <v>2619</v>
      </c>
      <c r="C7" s="302">
        <v>2745</v>
      </c>
      <c r="D7" s="302">
        <v>2611</v>
      </c>
      <c r="E7" s="302">
        <v>2611</v>
      </c>
    </row>
    <row r="8" spans="1:5" ht="19.5" customHeight="1">
      <c r="A8" s="300" t="s">
        <v>2620</v>
      </c>
      <c r="B8" s="301" t="s">
        <v>2621</v>
      </c>
      <c r="C8" s="302">
        <v>1700</v>
      </c>
      <c r="D8" s="302">
        <v>1625</v>
      </c>
      <c r="E8" s="302">
        <v>1625</v>
      </c>
    </row>
    <row r="9" spans="1:5" ht="19.5" customHeight="1">
      <c r="A9" s="300" t="s">
        <v>2622</v>
      </c>
      <c r="B9" s="301" t="s">
        <v>2623</v>
      </c>
      <c r="C9" s="302">
        <v>397</v>
      </c>
      <c r="D9" s="302">
        <v>1180</v>
      </c>
      <c r="E9" s="302">
        <v>1180</v>
      </c>
    </row>
    <row r="10" spans="1:5" ht="19.5" customHeight="1">
      <c r="A10" s="298">
        <v>502</v>
      </c>
      <c r="B10" s="298" t="s">
        <v>2624</v>
      </c>
      <c r="C10" s="299">
        <f>SUM(C11:C20)</f>
        <v>3840</v>
      </c>
      <c r="D10" s="299">
        <f>SUM(D11:D20)</f>
        <v>3972</v>
      </c>
      <c r="E10" s="299">
        <f>SUM(E11:E20)</f>
        <v>3972</v>
      </c>
    </row>
    <row r="11" spans="1:5" ht="19.5" customHeight="1">
      <c r="A11" s="301" t="s">
        <v>2625</v>
      </c>
      <c r="B11" s="301" t="s">
        <v>2626</v>
      </c>
      <c r="C11" s="302">
        <v>2262</v>
      </c>
      <c r="D11" s="302">
        <v>2218</v>
      </c>
      <c r="E11" s="302">
        <v>2218</v>
      </c>
    </row>
    <row r="12" spans="1:5" ht="19.5" customHeight="1">
      <c r="A12" s="301" t="s">
        <v>2627</v>
      </c>
      <c r="B12" s="301" t="s">
        <v>2628</v>
      </c>
      <c r="C12" s="302">
        <v>3</v>
      </c>
      <c r="D12" s="302">
        <v>2</v>
      </c>
      <c r="E12" s="302">
        <v>2</v>
      </c>
    </row>
    <row r="13" spans="1:5" ht="19.5" customHeight="1">
      <c r="A13" s="301" t="s">
        <v>2629</v>
      </c>
      <c r="B13" s="301" t="s">
        <v>2630</v>
      </c>
      <c r="C13" s="302">
        <v>8</v>
      </c>
      <c r="D13" s="302">
        <v>8</v>
      </c>
      <c r="E13" s="302">
        <v>8</v>
      </c>
    </row>
    <row r="14" spans="1:5" ht="19.5" customHeight="1">
      <c r="A14" s="301" t="s">
        <v>2631</v>
      </c>
      <c r="B14" s="301" t="s">
        <v>2632</v>
      </c>
      <c r="C14" s="302">
        <v>22</v>
      </c>
      <c r="D14" s="302">
        <v>22</v>
      </c>
      <c r="E14" s="302">
        <v>22</v>
      </c>
    </row>
    <row r="15" spans="1:5" ht="19.5" customHeight="1">
      <c r="A15" s="301" t="s">
        <v>2633</v>
      </c>
      <c r="B15" s="301" t="s">
        <v>2634</v>
      </c>
      <c r="C15" s="302">
        <v>1081</v>
      </c>
      <c r="D15" s="302">
        <v>1265</v>
      </c>
      <c r="E15" s="302">
        <v>1265</v>
      </c>
    </row>
    <row r="16" spans="1:5" ht="19.5" customHeight="1">
      <c r="A16" s="301" t="s">
        <v>2635</v>
      </c>
      <c r="B16" s="301" t="s">
        <v>2636</v>
      </c>
      <c r="C16" s="302">
        <v>127</v>
      </c>
      <c r="D16" s="302">
        <v>124</v>
      </c>
      <c r="E16" s="302">
        <v>124</v>
      </c>
    </row>
    <row r="17" spans="1:5" ht="19.5" customHeight="1">
      <c r="A17" s="303">
        <v>50207</v>
      </c>
      <c r="B17" s="304" t="s">
        <v>2638</v>
      </c>
      <c r="C17" s="302"/>
      <c r="D17" s="302"/>
      <c r="E17" s="302"/>
    </row>
    <row r="18" spans="1:5" ht="19.5" customHeight="1">
      <c r="A18" s="301" t="s">
        <v>2639</v>
      </c>
      <c r="B18" s="301" t="s">
        <v>2640</v>
      </c>
      <c r="C18" s="302">
        <v>139</v>
      </c>
      <c r="D18" s="302">
        <v>139</v>
      </c>
      <c r="E18" s="302">
        <v>139</v>
      </c>
    </row>
    <row r="19" spans="1:5" ht="19.5" customHeight="1">
      <c r="A19" s="301" t="s">
        <v>2641</v>
      </c>
      <c r="B19" s="301" t="s">
        <v>2642</v>
      </c>
      <c r="C19" s="302">
        <v>71</v>
      </c>
      <c r="D19" s="302">
        <v>69</v>
      </c>
      <c r="E19" s="302">
        <v>69</v>
      </c>
    </row>
    <row r="20" spans="1:5" ht="19.5" customHeight="1">
      <c r="A20" s="301" t="s">
        <v>2643</v>
      </c>
      <c r="B20" s="301" t="s">
        <v>2644</v>
      </c>
      <c r="C20" s="302">
        <v>127</v>
      </c>
      <c r="D20" s="302">
        <v>125</v>
      </c>
      <c r="E20" s="302">
        <v>125</v>
      </c>
    </row>
    <row r="21" spans="1:5" ht="19.5" customHeight="1">
      <c r="A21" s="298">
        <v>505</v>
      </c>
      <c r="B21" s="298" t="s">
        <v>2658</v>
      </c>
      <c r="C21" s="299">
        <f>SUM(C22:C24)</f>
        <v>10928</v>
      </c>
      <c r="D21" s="299">
        <f>SUM(D22:D24)</f>
        <v>9836</v>
      </c>
      <c r="E21" s="299">
        <f>SUM(E22:E24)</f>
        <v>9836</v>
      </c>
    </row>
    <row r="22" spans="1:5" ht="19.5" customHeight="1">
      <c r="A22" s="301" t="s">
        <v>2659</v>
      </c>
      <c r="B22" s="301" t="s">
        <v>2660</v>
      </c>
      <c r="C22" s="302">
        <v>10489</v>
      </c>
      <c r="D22" s="302">
        <v>9643</v>
      </c>
      <c r="E22" s="302">
        <v>9643</v>
      </c>
    </row>
    <row r="23" spans="1:5" ht="19.5" customHeight="1">
      <c r="A23" s="301" t="s">
        <v>2661</v>
      </c>
      <c r="B23" s="301" t="s">
        <v>2662</v>
      </c>
      <c r="C23" s="302">
        <v>439</v>
      </c>
      <c r="D23" s="302">
        <v>193</v>
      </c>
      <c r="E23" s="302">
        <v>193</v>
      </c>
    </row>
    <row r="24" spans="1:5" ht="19.5" customHeight="1">
      <c r="A24" s="301">
        <v>50599</v>
      </c>
      <c r="B24" s="301" t="s">
        <v>2710</v>
      </c>
      <c r="C24" s="302"/>
      <c r="D24" s="302"/>
      <c r="E24" s="302"/>
    </row>
    <row r="25" spans="1:5" ht="19.5" customHeight="1">
      <c r="A25" s="298">
        <v>509</v>
      </c>
      <c r="B25" s="298" t="s">
        <v>2678</v>
      </c>
      <c r="C25" s="299">
        <f>SUM(C26:C30)</f>
        <v>1394</v>
      </c>
      <c r="D25" s="299">
        <f>SUM(D26:D30)</f>
        <v>1613</v>
      </c>
      <c r="E25" s="299">
        <f>SUM(E26:E30)</f>
        <v>1613</v>
      </c>
    </row>
    <row r="26" spans="1:5" ht="19.5" customHeight="1">
      <c r="A26" s="301" t="s">
        <v>2679</v>
      </c>
      <c r="B26" s="301" t="s">
        <v>2680</v>
      </c>
      <c r="C26" s="302">
        <v>1378</v>
      </c>
      <c r="D26" s="302">
        <v>1288</v>
      </c>
      <c r="E26" s="302">
        <v>1288</v>
      </c>
    </row>
    <row r="27" spans="1:5" ht="19.5" customHeight="1">
      <c r="A27" s="301" t="s">
        <v>2681</v>
      </c>
      <c r="B27" s="301" t="s">
        <v>2682</v>
      </c>
      <c r="C27" s="302"/>
      <c r="D27" s="302"/>
      <c r="E27" s="302"/>
    </row>
    <row r="28" spans="1:5" ht="19.5" customHeight="1">
      <c r="A28" s="301" t="s">
        <v>2683</v>
      </c>
      <c r="B28" s="301" t="s">
        <v>2684</v>
      </c>
      <c r="C28" s="302"/>
      <c r="D28" s="302"/>
      <c r="E28" s="302"/>
    </row>
    <row r="29" spans="1:5" ht="19.5" customHeight="1">
      <c r="A29" s="301" t="s">
        <v>2685</v>
      </c>
      <c r="B29" s="301" t="s">
        <v>2686</v>
      </c>
      <c r="C29" s="302">
        <v>16</v>
      </c>
      <c r="D29" s="302">
        <v>158</v>
      </c>
      <c r="E29" s="302">
        <v>158</v>
      </c>
    </row>
    <row r="30" spans="1:5" ht="19.5" customHeight="1">
      <c r="A30" s="301" t="s">
        <v>2687</v>
      </c>
      <c r="B30" s="301" t="s">
        <v>2688</v>
      </c>
      <c r="C30" s="302"/>
      <c r="D30" s="302">
        <v>167</v>
      </c>
      <c r="E30" s="302">
        <v>167</v>
      </c>
    </row>
    <row r="31" spans="1:5" ht="19.5" customHeight="1">
      <c r="A31" s="305" t="s">
        <v>2707</v>
      </c>
      <c r="B31" s="306"/>
      <c r="C31" s="307">
        <f>SUM(C5,C10,C21,C25)</f>
        <v>28634</v>
      </c>
      <c r="D31" s="307">
        <f>SUM(D5,D10,D21,D25)</f>
        <v>34102</v>
      </c>
      <c r="E31" s="307">
        <f>SUM(E5,E10,E21,E25)</f>
        <v>34102</v>
      </c>
    </row>
    <row r="32" spans="1:5" ht="36.75" customHeight="1">
      <c r="A32" s="308" t="s">
        <v>2708</v>
      </c>
      <c r="B32" s="309"/>
      <c r="C32" s="309"/>
      <c r="D32" s="309"/>
      <c r="E32" s="309"/>
    </row>
  </sheetData>
  <sheetProtection/>
  <mergeCells count="3">
    <mergeCell ref="A2:E2"/>
    <mergeCell ref="A31:B31"/>
    <mergeCell ref="A32:E32"/>
  </mergeCells>
  <printOptions horizontalCentered="1" verticalCentered="1"/>
  <pageMargins left="1.141732283464567" right="0.7480314960629921" top="0.9842519685039371" bottom="0.9842519685039371" header="0.5118110236220472" footer="0.5118110236220472"/>
  <pageSetup orientation="portrait" paperSize="9"/>
</worksheet>
</file>

<file path=xl/worksheets/sheet8.xml><?xml version="1.0" encoding="utf-8"?>
<worksheet xmlns="http://schemas.openxmlformats.org/spreadsheetml/2006/main" xmlns:r="http://schemas.openxmlformats.org/officeDocument/2006/relationships">
  <dimension ref="A1:E64"/>
  <sheetViews>
    <sheetView workbookViewId="0" topLeftCell="A1">
      <selection activeCell="H20" sqref="H20"/>
    </sheetView>
  </sheetViews>
  <sheetFormatPr defaultColWidth="9.00390625" defaultRowHeight="14.25"/>
  <cols>
    <col min="1" max="1" width="33.625" style="0" customWidth="1"/>
    <col min="2" max="2" width="13.125" style="0" customWidth="1"/>
    <col min="3" max="3" width="13.00390625" style="1" customWidth="1"/>
    <col min="4" max="4" width="11.625" style="1" customWidth="1"/>
    <col min="5" max="5" width="16.75390625" style="0" customWidth="1"/>
  </cols>
  <sheetData>
    <row r="1" spans="1:5" ht="14.25">
      <c r="A1" s="63" t="s">
        <v>2711</v>
      </c>
      <c r="B1" s="63"/>
      <c r="C1" s="271"/>
      <c r="D1" s="271"/>
      <c r="E1" s="272"/>
    </row>
    <row r="2" spans="1:5" ht="22.5">
      <c r="A2" s="273" t="s">
        <v>13</v>
      </c>
      <c r="B2" s="273"/>
      <c r="C2" s="274"/>
      <c r="D2" s="274"/>
      <c r="E2" s="273"/>
    </row>
    <row r="3" spans="1:5" ht="14.25">
      <c r="A3" s="275"/>
      <c r="B3" s="275"/>
      <c r="C3" s="276"/>
      <c r="D3" s="276"/>
      <c r="E3" s="277" t="s">
        <v>55</v>
      </c>
    </row>
    <row r="4" spans="1:5" ht="14.25">
      <c r="A4" s="278" t="s">
        <v>2712</v>
      </c>
      <c r="B4" s="278" t="s">
        <v>58</v>
      </c>
      <c r="C4" s="278" t="s">
        <v>59</v>
      </c>
      <c r="D4" s="278" t="s">
        <v>60</v>
      </c>
      <c r="E4" s="279" t="s">
        <v>2713</v>
      </c>
    </row>
    <row r="5" spans="1:5" ht="14.25">
      <c r="A5" s="280" t="s">
        <v>2714</v>
      </c>
      <c r="B5" s="281">
        <f>B6+B20+B48+B60</f>
        <v>28634.000000000004</v>
      </c>
      <c r="C5" s="282">
        <f>C6+C20+C48+C60</f>
        <v>34102</v>
      </c>
      <c r="D5" s="282">
        <f>D6+D20+D48+D60</f>
        <v>34102</v>
      </c>
      <c r="E5" s="283">
        <f aca="true" t="shared" si="0" ref="E5:E19">D5/B5*100</f>
        <v>119.09617936718584</v>
      </c>
    </row>
    <row r="6" spans="1:5" ht="14.25">
      <c r="A6" s="284" t="s">
        <v>2715</v>
      </c>
      <c r="B6" s="285">
        <f>SUM(B7:B19)</f>
        <v>22961.700000000004</v>
      </c>
      <c r="C6" s="205">
        <f>SUM(C7:C19)</f>
        <v>28318</v>
      </c>
      <c r="D6" s="205">
        <f>SUM(D7:D19)</f>
        <v>28318</v>
      </c>
      <c r="E6" s="283">
        <f t="shared" si="0"/>
        <v>123.32710557145157</v>
      </c>
    </row>
    <row r="7" spans="1:5" ht="14.25">
      <c r="A7" s="286" t="s">
        <v>2716</v>
      </c>
      <c r="B7" s="287">
        <v>7374.61</v>
      </c>
      <c r="C7" s="287">
        <v>7159</v>
      </c>
      <c r="D7" s="287">
        <v>7159</v>
      </c>
      <c r="E7" s="283">
        <f t="shared" si="0"/>
        <v>97.07631996810679</v>
      </c>
    </row>
    <row r="8" spans="1:5" ht="14.25">
      <c r="A8" s="286" t="s">
        <v>2717</v>
      </c>
      <c r="B8" s="287">
        <v>3711.02</v>
      </c>
      <c r="C8" s="287">
        <v>3653</v>
      </c>
      <c r="D8" s="287">
        <v>3653</v>
      </c>
      <c r="E8" s="283">
        <f t="shared" si="0"/>
        <v>98.43654844220725</v>
      </c>
    </row>
    <row r="9" spans="1:5" ht="14.25">
      <c r="A9" s="286" t="s">
        <v>2718</v>
      </c>
      <c r="B9" s="287">
        <v>228.94</v>
      </c>
      <c r="C9" s="287">
        <v>6027</v>
      </c>
      <c r="D9" s="287">
        <v>6027</v>
      </c>
      <c r="E9" s="283">
        <f t="shared" si="0"/>
        <v>2632.5674849305497</v>
      </c>
    </row>
    <row r="10" spans="1:5" ht="14.25">
      <c r="A10" s="286" t="s">
        <v>2719</v>
      </c>
      <c r="B10" s="287">
        <v>375.9</v>
      </c>
      <c r="C10" s="287">
        <v>340</v>
      </c>
      <c r="D10" s="287">
        <v>340</v>
      </c>
      <c r="E10" s="283">
        <f t="shared" si="0"/>
        <v>90.44958765629157</v>
      </c>
    </row>
    <row r="11" spans="1:5" ht="14.25">
      <c r="A11" s="286" t="s">
        <v>2720</v>
      </c>
      <c r="B11" s="287">
        <v>3140.69</v>
      </c>
      <c r="C11" s="287">
        <v>2924</v>
      </c>
      <c r="D11" s="287">
        <v>2924</v>
      </c>
      <c r="E11" s="283">
        <f t="shared" si="0"/>
        <v>93.10056070481328</v>
      </c>
    </row>
    <row r="12" spans="1:5" ht="14.25">
      <c r="A12" s="288" t="s">
        <v>2721</v>
      </c>
      <c r="B12" s="287">
        <v>2321.49</v>
      </c>
      <c r="C12" s="287">
        <v>2150</v>
      </c>
      <c r="D12" s="287">
        <v>2150</v>
      </c>
      <c r="E12" s="283">
        <f t="shared" si="0"/>
        <v>92.61293393467128</v>
      </c>
    </row>
    <row r="13" spans="1:5" ht="14.25">
      <c r="A13" s="288" t="s">
        <v>2722</v>
      </c>
      <c r="B13" s="287">
        <v>1160.77</v>
      </c>
      <c r="C13" s="287">
        <v>1111</v>
      </c>
      <c r="D13" s="287">
        <v>1111</v>
      </c>
      <c r="E13" s="283">
        <f t="shared" si="0"/>
        <v>95.71232888513659</v>
      </c>
    </row>
    <row r="14" spans="1:5" ht="14.25">
      <c r="A14" s="286" t="s">
        <v>2723</v>
      </c>
      <c r="B14" s="287">
        <v>887.2</v>
      </c>
      <c r="C14" s="287">
        <v>841</v>
      </c>
      <c r="D14" s="287">
        <v>841</v>
      </c>
      <c r="E14" s="283">
        <f t="shared" si="0"/>
        <v>94.79260595130748</v>
      </c>
    </row>
    <row r="15" spans="1:5" ht="14.25">
      <c r="A15" s="286" t="s">
        <v>2724</v>
      </c>
      <c r="B15" s="287"/>
      <c r="C15" s="287"/>
      <c r="D15" s="287"/>
      <c r="E15" s="283" t="e">
        <f t="shared" si="0"/>
        <v>#DIV/0!</v>
      </c>
    </row>
    <row r="16" spans="1:5" ht="14.25">
      <c r="A16" s="286" t="s">
        <v>2725</v>
      </c>
      <c r="B16" s="287">
        <v>168.88</v>
      </c>
      <c r="C16" s="287">
        <v>164</v>
      </c>
      <c r="D16" s="287">
        <v>164</v>
      </c>
      <c r="E16" s="283">
        <f t="shared" si="0"/>
        <v>97.11037423022265</v>
      </c>
    </row>
    <row r="17" spans="1:5" ht="14.25">
      <c r="A17" s="286" t="s">
        <v>2726</v>
      </c>
      <c r="B17" s="287">
        <v>2489.8</v>
      </c>
      <c r="C17" s="287">
        <v>2410</v>
      </c>
      <c r="D17" s="287">
        <v>2410</v>
      </c>
      <c r="E17" s="283">
        <f t="shared" si="0"/>
        <v>96.794923287011</v>
      </c>
    </row>
    <row r="18" spans="1:5" ht="14.25">
      <c r="A18" s="286" t="s">
        <v>2727</v>
      </c>
      <c r="B18" s="287"/>
      <c r="C18" s="287"/>
      <c r="D18" s="287"/>
      <c r="E18" s="283" t="e">
        <f t="shared" si="0"/>
        <v>#DIV/0!</v>
      </c>
    </row>
    <row r="19" spans="1:5" ht="14.25">
      <c r="A19" s="289" t="s">
        <v>2728</v>
      </c>
      <c r="B19" s="287">
        <v>1102.4</v>
      </c>
      <c r="C19" s="287">
        <v>1539</v>
      </c>
      <c r="D19" s="287">
        <v>1539</v>
      </c>
      <c r="E19" s="283">
        <f t="shared" si="0"/>
        <v>139.60449927431057</v>
      </c>
    </row>
    <row r="20" spans="1:5" ht="14.25">
      <c r="A20" s="284" t="s">
        <v>2729</v>
      </c>
      <c r="B20" s="285">
        <f>SUM(B21:B47)</f>
        <v>4278.119999999999</v>
      </c>
      <c r="C20" s="205">
        <f>SUM(C21:C47)</f>
        <v>4168</v>
      </c>
      <c r="D20" s="205">
        <f>SUM(D21:D47)</f>
        <v>4168</v>
      </c>
      <c r="E20" s="283">
        <f aca="true" t="shared" si="1" ref="E20:E30">D20/B20*100</f>
        <v>97.42597215599378</v>
      </c>
    </row>
    <row r="21" spans="1:5" ht="14.25">
      <c r="A21" s="289" t="s">
        <v>2730</v>
      </c>
      <c r="B21" s="290">
        <v>989.45</v>
      </c>
      <c r="C21" s="287">
        <v>1012</v>
      </c>
      <c r="D21" s="287">
        <v>1012</v>
      </c>
      <c r="E21" s="283">
        <f t="shared" si="1"/>
        <v>102.27904391328515</v>
      </c>
    </row>
    <row r="22" spans="1:5" ht="14.25">
      <c r="A22" s="289" t="s">
        <v>2731</v>
      </c>
      <c r="B22" s="290">
        <v>30.3</v>
      </c>
      <c r="C22" s="287">
        <v>29</v>
      </c>
      <c r="D22" s="287">
        <v>29</v>
      </c>
      <c r="E22" s="283">
        <f t="shared" si="1"/>
        <v>95.7095709570957</v>
      </c>
    </row>
    <row r="23" spans="1:5" ht="14.25">
      <c r="A23" s="289" t="s">
        <v>2732</v>
      </c>
      <c r="B23" s="290"/>
      <c r="C23" s="287"/>
      <c r="D23" s="287"/>
      <c r="E23" s="283" t="e">
        <f t="shared" si="1"/>
        <v>#DIV/0!</v>
      </c>
    </row>
    <row r="24" spans="1:5" ht="14.25">
      <c r="A24" s="289" t="s">
        <v>2733</v>
      </c>
      <c r="B24" s="290">
        <v>0.8</v>
      </c>
      <c r="C24" s="287">
        <v>1</v>
      </c>
      <c r="D24" s="287">
        <v>1</v>
      </c>
      <c r="E24" s="283">
        <f t="shared" si="1"/>
        <v>125</v>
      </c>
    </row>
    <row r="25" spans="1:5" ht="14.25">
      <c r="A25" s="289" t="s">
        <v>2734</v>
      </c>
      <c r="B25" s="290">
        <v>12.41</v>
      </c>
      <c r="C25" s="287">
        <v>12</v>
      </c>
      <c r="D25" s="287">
        <v>12</v>
      </c>
      <c r="E25" s="283">
        <f t="shared" si="1"/>
        <v>96.69621273166801</v>
      </c>
    </row>
    <row r="26" spans="1:5" ht="14.25">
      <c r="A26" s="289" t="s">
        <v>2735</v>
      </c>
      <c r="B26" s="290">
        <v>41.93</v>
      </c>
      <c r="C26" s="287">
        <v>41</v>
      </c>
      <c r="D26" s="287">
        <v>41</v>
      </c>
      <c r="E26" s="283">
        <f t="shared" si="1"/>
        <v>97.78201764846173</v>
      </c>
    </row>
    <row r="27" spans="1:5" ht="14.25">
      <c r="A27" s="289" t="s">
        <v>2736</v>
      </c>
      <c r="B27" s="290">
        <v>50.66</v>
      </c>
      <c r="C27" s="287">
        <v>49</v>
      </c>
      <c r="D27" s="287">
        <v>49</v>
      </c>
      <c r="E27" s="283">
        <f t="shared" si="1"/>
        <v>96.72325305961311</v>
      </c>
    </row>
    <row r="28" spans="1:5" ht="14.25">
      <c r="A28" s="289" t="s">
        <v>2737</v>
      </c>
      <c r="B28" s="290"/>
      <c r="C28" s="287"/>
      <c r="D28" s="287"/>
      <c r="E28" s="283" t="e">
        <f t="shared" si="1"/>
        <v>#DIV/0!</v>
      </c>
    </row>
    <row r="29" spans="1:5" ht="14.25">
      <c r="A29" s="289" t="s">
        <v>2738</v>
      </c>
      <c r="B29" s="290">
        <v>3.58</v>
      </c>
      <c r="C29" s="287">
        <v>4</v>
      </c>
      <c r="D29" s="287">
        <v>4</v>
      </c>
      <c r="E29" s="283">
        <f t="shared" si="1"/>
        <v>111.73184357541899</v>
      </c>
    </row>
    <row r="30" spans="1:5" ht="14.25">
      <c r="A30" s="289" t="s">
        <v>2739</v>
      </c>
      <c r="B30" s="290">
        <v>438.55</v>
      </c>
      <c r="C30" s="287">
        <v>423</v>
      </c>
      <c r="D30" s="287">
        <v>423</v>
      </c>
      <c r="E30" s="283">
        <f t="shared" si="1"/>
        <v>96.45422414775966</v>
      </c>
    </row>
    <row r="31" spans="1:5" ht="14.25">
      <c r="A31" s="289" t="s">
        <v>2740</v>
      </c>
      <c r="B31" s="287"/>
      <c r="C31" s="287"/>
      <c r="D31" s="287"/>
      <c r="E31" s="283" t="e">
        <f aca="true" t="shared" si="2" ref="E31:E51">D31/B31*100</f>
        <v>#DIV/0!</v>
      </c>
    </row>
    <row r="32" spans="1:5" ht="14.25">
      <c r="A32" s="289" t="s">
        <v>2741</v>
      </c>
      <c r="B32" s="290">
        <v>71.35</v>
      </c>
      <c r="C32" s="287">
        <v>70</v>
      </c>
      <c r="D32" s="287">
        <v>70</v>
      </c>
      <c r="E32" s="283">
        <f t="shared" si="2"/>
        <v>98.10791871058164</v>
      </c>
    </row>
    <row r="33" spans="1:5" ht="14.25">
      <c r="A33" s="289" t="s">
        <v>2742</v>
      </c>
      <c r="B33" s="290">
        <v>10.8</v>
      </c>
      <c r="C33" s="287">
        <v>11</v>
      </c>
      <c r="D33" s="287">
        <v>11</v>
      </c>
      <c r="E33" s="283">
        <f t="shared" si="2"/>
        <v>101.85185185185183</v>
      </c>
    </row>
    <row r="34" spans="1:5" ht="14.25">
      <c r="A34" s="289" t="s">
        <v>2743</v>
      </c>
      <c r="B34" s="290">
        <v>2.5</v>
      </c>
      <c r="C34" s="287">
        <v>3</v>
      </c>
      <c r="D34" s="287">
        <v>3</v>
      </c>
      <c r="E34" s="283">
        <f t="shared" si="2"/>
        <v>120</v>
      </c>
    </row>
    <row r="35" spans="1:5" ht="14.25">
      <c r="A35" s="289" t="s">
        <v>2744</v>
      </c>
      <c r="B35" s="290">
        <v>10</v>
      </c>
      <c r="C35" s="287">
        <v>10</v>
      </c>
      <c r="D35" s="287">
        <v>10</v>
      </c>
      <c r="E35" s="283">
        <f t="shared" si="2"/>
        <v>100</v>
      </c>
    </row>
    <row r="36" spans="1:5" ht="14.25">
      <c r="A36" s="289" t="s">
        <v>2745</v>
      </c>
      <c r="B36" s="290">
        <v>133.87</v>
      </c>
      <c r="C36" s="287">
        <v>130</v>
      </c>
      <c r="D36" s="287">
        <v>130</v>
      </c>
      <c r="E36" s="283">
        <f t="shared" si="2"/>
        <v>97.10913572869201</v>
      </c>
    </row>
    <row r="37" spans="1:5" ht="14.25">
      <c r="A37" s="289" t="s">
        <v>2746</v>
      </c>
      <c r="B37" s="287">
        <v>12</v>
      </c>
      <c r="C37" s="287">
        <v>12</v>
      </c>
      <c r="D37" s="287">
        <v>12</v>
      </c>
      <c r="E37" s="283">
        <f t="shared" si="2"/>
        <v>100</v>
      </c>
    </row>
    <row r="38" spans="1:5" ht="14.25">
      <c r="A38" s="289" t="s">
        <v>2747</v>
      </c>
      <c r="B38" s="287">
        <v>10</v>
      </c>
      <c r="C38" s="287">
        <v>10</v>
      </c>
      <c r="D38" s="287">
        <v>10</v>
      </c>
      <c r="E38" s="283">
        <f t="shared" si="2"/>
        <v>100</v>
      </c>
    </row>
    <row r="39" spans="1:5" ht="14.25">
      <c r="A39" s="289" t="s">
        <v>2748</v>
      </c>
      <c r="B39" s="287"/>
      <c r="C39" s="287"/>
      <c r="D39" s="287"/>
      <c r="E39" s="283" t="e">
        <f t="shared" si="2"/>
        <v>#DIV/0!</v>
      </c>
    </row>
    <row r="40" spans="1:5" ht="14.25">
      <c r="A40" s="289" t="s">
        <v>2749</v>
      </c>
      <c r="B40" s="290">
        <v>1373.91</v>
      </c>
      <c r="C40" s="287">
        <v>1326</v>
      </c>
      <c r="D40" s="287">
        <v>1326</v>
      </c>
      <c r="E40" s="283">
        <f t="shared" si="2"/>
        <v>96.51287202218487</v>
      </c>
    </row>
    <row r="41" spans="1:5" ht="14.25">
      <c r="A41" s="289" t="s">
        <v>2750</v>
      </c>
      <c r="B41" s="290">
        <v>29.2</v>
      </c>
      <c r="C41" s="287">
        <v>27</v>
      </c>
      <c r="D41" s="287">
        <v>27</v>
      </c>
      <c r="E41" s="283">
        <f t="shared" si="2"/>
        <v>92.46575342465754</v>
      </c>
    </row>
    <row r="42" spans="1:5" ht="14.25">
      <c r="A42" s="289" t="s">
        <v>2751</v>
      </c>
      <c r="B42" s="287"/>
      <c r="C42" s="287"/>
      <c r="D42" s="287"/>
      <c r="E42" s="283" t="e">
        <f t="shared" si="2"/>
        <v>#DIV/0!</v>
      </c>
    </row>
    <row r="43" spans="1:5" ht="14.25">
      <c r="A43" s="289" t="s">
        <v>2752</v>
      </c>
      <c r="B43" s="287"/>
      <c r="C43" s="287"/>
      <c r="D43" s="287"/>
      <c r="E43" s="283" t="e">
        <f t="shared" si="2"/>
        <v>#DIV/0!</v>
      </c>
    </row>
    <row r="44" spans="1:5" ht="14.25">
      <c r="A44" s="289" t="s">
        <v>2753</v>
      </c>
      <c r="B44" s="290">
        <v>177.19</v>
      </c>
      <c r="C44" s="287">
        <v>172</v>
      </c>
      <c r="D44" s="287">
        <v>172</v>
      </c>
      <c r="E44" s="283">
        <f t="shared" si="2"/>
        <v>97.07094079801344</v>
      </c>
    </row>
    <row r="45" spans="1:5" ht="14.25">
      <c r="A45" s="289" t="s">
        <v>2754</v>
      </c>
      <c r="B45" s="290">
        <v>746.72</v>
      </c>
      <c r="C45" s="287">
        <v>698</v>
      </c>
      <c r="D45" s="287">
        <v>698</v>
      </c>
      <c r="E45" s="283">
        <f t="shared" si="2"/>
        <v>93.47546603814013</v>
      </c>
    </row>
    <row r="46" spans="1:5" ht="14.25">
      <c r="A46" s="289" t="s">
        <v>2755</v>
      </c>
      <c r="B46" s="290"/>
      <c r="C46" s="287"/>
      <c r="D46" s="287"/>
      <c r="E46" s="283" t="e">
        <f t="shared" si="2"/>
        <v>#DIV/0!</v>
      </c>
    </row>
    <row r="47" spans="1:5" ht="14.25">
      <c r="A47" s="289" t="s">
        <v>2756</v>
      </c>
      <c r="B47" s="290">
        <v>132.9</v>
      </c>
      <c r="C47" s="287">
        <v>128</v>
      </c>
      <c r="D47" s="287">
        <v>128</v>
      </c>
      <c r="E47" s="283">
        <f t="shared" si="2"/>
        <v>96.3130173062453</v>
      </c>
    </row>
    <row r="48" spans="1:5" ht="14.25">
      <c r="A48" s="284" t="s">
        <v>2678</v>
      </c>
      <c r="B48" s="285">
        <f>SUM(B49:B59)</f>
        <v>1394.18</v>
      </c>
      <c r="C48" s="205">
        <f>SUM(C49:C59)</f>
        <v>1616</v>
      </c>
      <c r="D48" s="205">
        <f>SUM(D49:D59)</f>
        <v>1616</v>
      </c>
      <c r="E48" s="283">
        <f t="shared" si="2"/>
        <v>115.91042763488215</v>
      </c>
    </row>
    <row r="49" spans="1:5" ht="14.25">
      <c r="A49" s="289" t="s">
        <v>2757</v>
      </c>
      <c r="B49" s="290">
        <v>10.55</v>
      </c>
      <c r="C49" s="287">
        <v>9</v>
      </c>
      <c r="D49" s="287">
        <v>9</v>
      </c>
      <c r="E49" s="283">
        <f t="shared" si="2"/>
        <v>85.30805687203791</v>
      </c>
    </row>
    <row r="50" spans="1:5" ht="14.25">
      <c r="A50" s="289" t="s">
        <v>2758</v>
      </c>
      <c r="B50" s="290">
        <v>5.9</v>
      </c>
      <c r="C50" s="287">
        <v>150</v>
      </c>
      <c r="D50" s="287">
        <v>150</v>
      </c>
      <c r="E50" s="283">
        <f t="shared" si="2"/>
        <v>2542.3728813559323</v>
      </c>
    </row>
    <row r="51" spans="1:5" ht="14.25">
      <c r="A51" s="289" t="s">
        <v>2759</v>
      </c>
      <c r="B51" s="290"/>
      <c r="C51" s="287"/>
      <c r="D51" s="287"/>
      <c r="E51" s="283" t="e">
        <f t="shared" si="2"/>
        <v>#DIV/0!</v>
      </c>
    </row>
    <row r="52" spans="1:5" ht="14.25">
      <c r="A52" s="289" t="s">
        <v>2760</v>
      </c>
      <c r="B52" s="287"/>
      <c r="C52" s="287">
        <v>24</v>
      </c>
      <c r="D52" s="287">
        <v>24</v>
      </c>
      <c r="E52" s="283" t="e">
        <f aca="true" t="shared" si="3" ref="E52:E57">D52/B52*100</f>
        <v>#DIV/0!</v>
      </c>
    </row>
    <row r="53" spans="1:5" ht="14.25">
      <c r="A53" s="289" t="s">
        <v>2761</v>
      </c>
      <c r="B53" s="290">
        <v>1375.98</v>
      </c>
      <c r="C53" s="287">
        <v>1263</v>
      </c>
      <c r="D53" s="287">
        <v>1263</v>
      </c>
      <c r="E53" s="283">
        <f t="shared" si="3"/>
        <v>91.78912484193084</v>
      </c>
    </row>
    <row r="54" spans="1:5" ht="14.25">
      <c r="A54" s="289" t="s">
        <v>2762</v>
      </c>
      <c r="B54" s="287"/>
      <c r="C54" s="287"/>
      <c r="D54" s="287"/>
      <c r="E54" s="283" t="e">
        <f t="shared" si="3"/>
        <v>#DIV/0!</v>
      </c>
    </row>
    <row r="55" spans="1:5" ht="14.25">
      <c r="A55" s="289" t="s">
        <v>2763</v>
      </c>
      <c r="B55" s="287"/>
      <c r="C55" s="287"/>
      <c r="D55" s="287"/>
      <c r="E55" s="283" t="e">
        <f t="shared" si="3"/>
        <v>#DIV/0!</v>
      </c>
    </row>
    <row r="56" spans="1:5" ht="14.25">
      <c r="A56" s="289" t="s">
        <v>2764</v>
      </c>
      <c r="B56" s="287"/>
      <c r="C56" s="287"/>
      <c r="D56" s="287"/>
      <c r="E56" s="283" t="e">
        <f t="shared" si="3"/>
        <v>#DIV/0!</v>
      </c>
    </row>
    <row r="57" spans="1:5" ht="14.25">
      <c r="A57" s="289" t="s">
        <v>2765</v>
      </c>
      <c r="B57" s="290">
        <v>1.75</v>
      </c>
      <c r="C57" s="287">
        <v>2</v>
      </c>
      <c r="D57" s="287">
        <v>2</v>
      </c>
      <c r="E57" s="283">
        <f t="shared" si="3"/>
        <v>114.28571428571428</v>
      </c>
    </row>
    <row r="58" spans="1:5" ht="14.25">
      <c r="A58" s="289" t="s">
        <v>2766</v>
      </c>
      <c r="B58" s="287"/>
      <c r="C58" s="287"/>
      <c r="D58" s="287"/>
      <c r="E58" s="283" t="e">
        <f aca="true" t="shared" si="4" ref="E58:E64">D58/B58*100</f>
        <v>#DIV/0!</v>
      </c>
    </row>
    <row r="59" spans="1:5" ht="14.25">
      <c r="A59" s="289" t="s">
        <v>2767</v>
      </c>
      <c r="B59" s="287"/>
      <c r="C59" s="287">
        <v>168</v>
      </c>
      <c r="D59" s="287">
        <v>168</v>
      </c>
      <c r="E59" s="283" t="e">
        <f t="shared" si="4"/>
        <v>#DIV/0!</v>
      </c>
    </row>
    <row r="60" spans="1:5" ht="14.25">
      <c r="A60" s="291" t="s">
        <v>2768</v>
      </c>
      <c r="B60" s="205">
        <f>SUM(B61:B64)</f>
        <v>0</v>
      </c>
      <c r="C60" s="205">
        <f>SUM(C61:C64)</f>
        <v>0</v>
      </c>
      <c r="D60" s="205">
        <f>SUM(D61:D64)</f>
        <v>0</v>
      </c>
      <c r="E60" s="283" t="e">
        <f t="shared" si="4"/>
        <v>#DIV/0!</v>
      </c>
    </row>
    <row r="61" spans="1:5" ht="14.25">
      <c r="A61" s="286" t="s">
        <v>2769</v>
      </c>
      <c r="B61" s="290"/>
      <c r="C61" s="199"/>
      <c r="D61" s="199"/>
      <c r="E61" s="283" t="e">
        <f t="shared" si="4"/>
        <v>#DIV/0!</v>
      </c>
    </row>
    <row r="62" spans="1:5" ht="14.25">
      <c r="A62" s="286" t="s">
        <v>2770</v>
      </c>
      <c r="B62" s="290"/>
      <c r="C62" s="199"/>
      <c r="D62" s="199"/>
      <c r="E62" s="283" t="e">
        <f t="shared" si="4"/>
        <v>#DIV/0!</v>
      </c>
    </row>
    <row r="63" spans="1:5" ht="14.25">
      <c r="A63" s="286" t="s">
        <v>2771</v>
      </c>
      <c r="B63" s="290"/>
      <c r="C63" s="199"/>
      <c r="D63" s="199"/>
      <c r="E63" s="283" t="e">
        <f t="shared" si="4"/>
        <v>#DIV/0!</v>
      </c>
    </row>
    <row r="64" spans="1:5" ht="14.25">
      <c r="A64" s="286" t="s">
        <v>2772</v>
      </c>
      <c r="B64" s="290"/>
      <c r="C64" s="199"/>
      <c r="D64" s="199"/>
      <c r="E64" s="283" t="e">
        <f t="shared" si="4"/>
        <v>#DIV/0!</v>
      </c>
    </row>
  </sheetData>
  <sheetProtection/>
  <mergeCells count="1">
    <mergeCell ref="A2:E2"/>
  </mergeCells>
  <printOptions horizontalCentered="1" verticalCentered="1"/>
  <pageMargins left="0.35433070866141736" right="0.35433070866141736" top="0.3937007874015748" bottom="0.3937007874015748" header="0.5118110236220472" footer="0.5118110236220472"/>
  <pageSetup horizontalDpi="600" verticalDpi="600" orientation="portrait" paperSize="9" scale="90"/>
</worksheet>
</file>

<file path=xl/worksheets/sheet9.xml><?xml version="1.0" encoding="utf-8"?>
<worksheet xmlns="http://schemas.openxmlformats.org/spreadsheetml/2006/main" xmlns:r="http://schemas.openxmlformats.org/officeDocument/2006/relationships">
  <dimension ref="A1:B70"/>
  <sheetViews>
    <sheetView workbookViewId="0" topLeftCell="A1">
      <selection activeCell="A1" sqref="A1"/>
    </sheetView>
  </sheetViews>
  <sheetFormatPr defaultColWidth="9.00390625" defaultRowHeight="14.25"/>
  <cols>
    <col min="1" max="1" width="53.75390625" style="0" customWidth="1"/>
    <col min="2" max="2" width="13.625" style="176" customWidth="1"/>
  </cols>
  <sheetData>
    <row r="1" spans="1:2" ht="14.25">
      <c r="A1" s="63" t="s">
        <v>2773</v>
      </c>
      <c r="B1" s="263"/>
    </row>
    <row r="2" spans="1:2" ht="20.25">
      <c r="A2" s="264" t="s">
        <v>15</v>
      </c>
      <c r="B2" s="264"/>
    </row>
    <row r="3" spans="1:2" ht="14.25">
      <c r="A3" s="265"/>
      <c r="B3" s="266" t="s">
        <v>55</v>
      </c>
    </row>
    <row r="4" spans="1:2" ht="18" customHeight="1">
      <c r="A4" s="267" t="s">
        <v>2774</v>
      </c>
      <c r="B4" s="267" t="s">
        <v>60</v>
      </c>
    </row>
    <row r="5" spans="1:2" ht="18" customHeight="1">
      <c r="A5" s="268" t="s">
        <v>2443</v>
      </c>
      <c r="B5" s="269">
        <f>SUM(B6,B13,B49)</f>
        <v>65844</v>
      </c>
    </row>
    <row r="6" spans="1:2" ht="18" customHeight="1">
      <c r="A6" s="268" t="s">
        <v>2445</v>
      </c>
      <c r="B6" s="269">
        <f>SUM(B7:B12)</f>
        <v>-783</v>
      </c>
    </row>
    <row r="7" spans="1:2" ht="18" customHeight="1">
      <c r="A7" s="268" t="s">
        <v>2447</v>
      </c>
      <c r="B7" s="270">
        <v>-271</v>
      </c>
    </row>
    <row r="8" spans="1:2" ht="18" customHeight="1">
      <c r="A8" s="268" t="s">
        <v>2449</v>
      </c>
      <c r="B8" s="270">
        <v>122</v>
      </c>
    </row>
    <row r="9" spans="1:2" ht="18" customHeight="1">
      <c r="A9" s="268" t="s">
        <v>2451</v>
      </c>
      <c r="B9" s="270">
        <v>308</v>
      </c>
    </row>
    <row r="10" spans="1:2" ht="18" customHeight="1">
      <c r="A10" s="268" t="s">
        <v>2453</v>
      </c>
      <c r="B10" s="270"/>
    </row>
    <row r="11" spans="1:2" ht="18" customHeight="1">
      <c r="A11" s="268" t="s">
        <v>2455</v>
      </c>
      <c r="B11" s="270">
        <v>-1015</v>
      </c>
    </row>
    <row r="12" spans="1:2" ht="18" customHeight="1">
      <c r="A12" s="268" t="s">
        <v>2457</v>
      </c>
      <c r="B12" s="270">
        <v>73</v>
      </c>
    </row>
    <row r="13" spans="1:2" ht="18" customHeight="1">
      <c r="A13" s="268" t="s">
        <v>2459</v>
      </c>
      <c r="B13" s="269">
        <f>SUM(B14:B48)</f>
        <v>53372</v>
      </c>
    </row>
    <row r="14" spans="1:2" ht="18" customHeight="1">
      <c r="A14" s="268" t="s">
        <v>2461</v>
      </c>
      <c r="B14" s="270"/>
    </row>
    <row r="15" spans="1:2" ht="18" customHeight="1">
      <c r="A15" s="268" t="s">
        <v>2463</v>
      </c>
      <c r="B15" s="270">
        <v>10354</v>
      </c>
    </row>
    <row r="16" spans="1:2" ht="18" customHeight="1">
      <c r="A16" s="268" t="s">
        <v>2465</v>
      </c>
      <c r="B16" s="270">
        <v>2827</v>
      </c>
    </row>
    <row r="17" spans="1:2" ht="18" customHeight="1">
      <c r="A17" s="268" t="s">
        <v>2467</v>
      </c>
      <c r="B17" s="270">
        <v>11697</v>
      </c>
    </row>
    <row r="18" spans="1:2" ht="18" customHeight="1">
      <c r="A18" s="268" t="s">
        <v>2469</v>
      </c>
      <c r="B18" s="270"/>
    </row>
    <row r="19" spans="1:2" ht="18" customHeight="1">
      <c r="A19" s="268" t="s">
        <v>2471</v>
      </c>
      <c r="B19" s="270"/>
    </row>
    <row r="20" spans="1:2" ht="18" customHeight="1">
      <c r="A20" s="268" t="s">
        <v>2473</v>
      </c>
      <c r="B20" s="270"/>
    </row>
    <row r="21" spans="1:2" ht="18" customHeight="1">
      <c r="A21" s="268" t="s">
        <v>2475</v>
      </c>
      <c r="B21" s="270">
        <v>3721</v>
      </c>
    </row>
    <row r="22" spans="1:2" ht="18" customHeight="1">
      <c r="A22" s="268" t="s">
        <v>2477</v>
      </c>
      <c r="B22" s="270">
        <v>3309</v>
      </c>
    </row>
    <row r="23" spans="1:2" ht="18" customHeight="1">
      <c r="A23" s="268" t="s">
        <v>2479</v>
      </c>
      <c r="B23" s="270"/>
    </row>
    <row r="24" spans="1:2" ht="18" customHeight="1">
      <c r="A24" s="268" t="s">
        <v>2481</v>
      </c>
      <c r="B24" s="270"/>
    </row>
    <row r="25" spans="1:2" ht="18" customHeight="1">
      <c r="A25" s="268" t="s">
        <v>2483</v>
      </c>
      <c r="B25" s="270"/>
    </row>
    <row r="26" spans="1:2" ht="18" customHeight="1">
      <c r="A26" s="268" t="s">
        <v>2485</v>
      </c>
      <c r="B26" s="270">
        <v>8927</v>
      </c>
    </row>
    <row r="27" spans="1:2" ht="18" customHeight="1">
      <c r="A27" s="268" t="s">
        <v>2487</v>
      </c>
      <c r="B27" s="270"/>
    </row>
    <row r="28" spans="1:2" ht="18" customHeight="1">
      <c r="A28" s="268" t="s">
        <v>2489</v>
      </c>
      <c r="B28" s="270"/>
    </row>
    <row r="29" spans="1:2" ht="18" customHeight="1">
      <c r="A29" s="268" t="s">
        <v>2491</v>
      </c>
      <c r="B29" s="270"/>
    </row>
    <row r="30" spans="1:2" ht="18" customHeight="1">
      <c r="A30" s="268" t="s">
        <v>2493</v>
      </c>
      <c r="B30" s="270">
        <v>703</v>
      </c>
    </row>
    <row r="31" spans="1:2" ht="18" customHeight="1">
      <c r="A31" s="268" t="s">
        <v>2495</v>
      </c>
      <c r="B31" s="270">
        <v>1726</v>
      </c>
    </row>
    <row r="32" spans="1:2" ht="18" customHeight="1">
      <c r="A32" s="268" t="s">
        <v>2497</v>
      </c>
      <c r="B32" s="270"/>
    </row>
    <row r="33" spans="1:2" ht="18" customHeight="1">
      <c r="A33" s="268" t="s">
        <v>2499</v>
      </c>
      <c r="B33" s="270">
        <v>222</v>
      </c>
    </row>
    <row r="34" spans="1:2" ht="18" customHeight="1">
      <c r="A34" s="268" t="s">
        <v>2501</v>
      </c>
      <c r="B34" s="270">
        <v>2779</v>
      </c>
    </row>
    <row r="35" spans="1:2" ht="18" customHeight="1">
      <c r="A35" s="268" t="s">
        <v>2503</v>
      </c>
      <c r="B35" s="270">
        <v>862</v>
      </c>
    </row>
    <row r="36" spans="1:2" ht="18" customHeight="1">
      <c r="A36" s="268" t="s">
        <v>2505</v>
      </c>
      <c r="B36" s="270">
        <v>189</v>
      </c>
    </row>
    <row r="37" spans="1:2" ht="18" customHeight="1">
      <c r="A37" s="268" t="s">
        <v>2507</v>
      </c>
      <c r="B37" s="270"/>
    </row>
    <row r="38" spans="1:2" ht="18" customHeight="1">
      <c r="A38" s="268" t="s">
        <v>2509</v>
      </c>
      <c r="B38" s="270">
        <v>4727</v>
      </c>
    </row>
    <row r="39" spans="1:2" ht="18" customHeight="1">
      <c r="A39" s="268" t="s">
        <v>2511</v>
      </c>
      <c r="B39" s="270">
        <v>233</v>
      </c>
    </row>
    <row r="40" spans="1:2" ht="18" customHeight="1">
      <c r="A40" s="268" t="s">
        <v>2513</v>
      </c>
      <c r="B40" s="270"/>
    </row>
    <row r="41" spans="1:2" ht="18" customHeight="1">
      <c r="A41" s="268" t="s">
        <v>2515</v>
      </c>
      <c r="B41" s="270"/>
    </row>
    <row r="42" spans="1:2" ht="18" customHeight="1">
      <c r="A42" s="268" t="s">
        <v>2517</v>
      </c>
      <c r="B42" s="270">
        <v>1</v>
      </c>
    </row>
    <row r="43" spans="1:2" ht="18" customHeight="1">
      <c r="A43" s="268" t="s">
        <v>2519</v>
      </c>
      <c r="B43" s="270"/>
    </row>
    <row r="44" spans="1:2" ht="18" customHeight="1">
      <c r="A44" s="268" t="s">
        <v>2521</v>
      </c>
      <c r="B44" s="270">
        <v>517</v>
      </c>
    </row>
    <row r="45" spans="1:2" ht="18" customHeight="1">
      <c r="A45" s="268" t="s">
        <v>2523</v>
      </c>
      <c r="B45" s="270"/>
    </row>
    <row r="46" spans="1:2" ht="18" customHeight="1">
      <c r="A46" s="268" t="s">
        <v>2525</v>
      </c>
      <c r="B46" s="270">
        <v>20</v>
      </c>
    </row>
    <row r="47" spans="1:2" ht="18" customHeight="1">
      <c r="A47" s="268" t="s">
        <v>2527</v>
      </c>
      <c r="B47" s="270"/>
    </row>
    <row r="48" spans="1:2" ht="18" customHeight="1">
      <c r="A48" s="268" t="s">
        <v>2529</v>
      </c>
      <c r="B48" s="270">
        <v>558</v>
      </c>
    </row>
    <row r="49" spans="1:2" ht="18" customHeight="1">
      <c r="A49" s="268" t="s">
        <v>2531</v>
      </c>
      <c r="B49" s="269">
        <f>SUM(B50:B70)</f>
        <v>13255</v>
      </c>
    </row>
    <row r="50" spans="1:2" ht="18" customHeight="1">
      <c r="A50" s="268" t="s">
        <v>2084</v>
      </c>
      <c r="B50" s="270">
        <v>29</v>
      </c>
    </row>
    <row r="51" spans="1:2" ht="18" customHeight="1">
      <c r="A51" s="268" t="s">
        <v>2533</v>
      </c>
      <c r="B51" s="270"/>
    </row>
    <row r="52" spans="1:2" ht="18" customHeight="1">
      <c r="A52" s="268" t="s">
        <v>2534</v>
      </c>
      <c r="B52" s="270"/>
    </row>
    <row r="53" spans="1:2" ht="18" customHeight="1">
      <c r="A53" s="268" t="s">
        <v>2535</v>
      </c>
      <c r="B53" s="270">
        <v>43</v>
      </c>
    </row>
    <row r="54" spans="1:2" ht="18" customHeight="1">
      <c r="A54" s="268" t="s">
        <v>2086</v>
      </c>
      <c r="B54" s="270"/>
    </row>
    <row r="55" spans="1:2" ht="18" customHeight="1">
      <c r="A55" s="268" t="s">
        <v>2536</v>
      </c>
      <c r="B55" s="270">
        <v>148</v>
      </c>
    </row>
    <row r="56" spans="1:2" ht="18" customHeight="1">
      <c r="A56" s="268" t="s">
        <v>2537</v>
      </c>
      <c r="B56" s="270">
        <v>52</v>
      </c>
    </row>
    <row r="57" spans="1:2" ht="18" customHeight="1">
      <c r="A57" s="268" t="s">
        <v>2538</v>
      </c>
      <c r="B57" s="270">
        <v>85</v>
      </c>
    </row>
    <row r="58" spans="1:2" ht="18" customHeight="1">
      <c r="A58" s="268" t="s">
        <v>2539</v>
      </c>
      <c r="B58" s="270">
        <v>78</v>
      </c>
    </row>
    <row r="59" spans="1:2" ht="18" customHeight="1">
      <c r="A59" s="268" t="s">
        <v>2092</v>
      </c>
      <c r="B59" s="270">
        <v>713</v>
      </c>
    </row>
    <row r="60" spans="1:2" ht="18" customHeight="1">
      <c r="A60" s="268" t="s">
        <v>2540</v>
      </c>
      <c r="B60" s="270"/>
    </row>
    <row r="61" spans="1:2" ht="18" customHeight="1">
      <c r="A61" s="268" t="s">
        <v>2541</v>
      </c>
      <c r="B61" s="270">
        <v>4386</v>
      </c>
    </row>
    <row r="62" spans="1:2" ht="18" customHeight="1">
      <c r="A62" s="268" t="s">
        <v>2096</v>
      </c>
      <c r="B62" s="270">
        <v>6380</v>
      </c>
    </row>
    <row r="63" spans="1:2" ht="18" customHeight="1">
      <c r="A63" s="268" t="s">
        <v>2542</v>
      </c>
      <c r="B63" s="270">
        <v>25</v>
      </c>
    </row>
    <row r="64" spans="1:2" ht="18" customHeight="1">
      <c r="A64" s="268" t="s">
        <v>2543</v>
      </c>
      <c r="B64" s="270">
        <v>27</v>
      </c>
    </row>
    <row r="65" spans="1:2" ht="18" customHeight="1">
      <c r="A65" s="268" t="s">
        <v>2544</v>
      </c>
      <c r="B65" s="270">
        <v>60</v>
      </c>
    </row>
    <row r="66" spans="1:2" ht="18" customHeight="1">
      <c r="A66" s="268" t="s">
        <v>2545</v>
      </c>
      <c r="B66" s="270"/>
    </row>
    <row r="67" spans="1:2" ht="18" customHeight="1">
      <c r="A67" s="268" t="s">
        <v>2098</v>
      </c>
      <c r="B67" s="270"/>
    </row>
    <row r="68" spans="1:2" ht="18" customHeight="1">
      <c r="A68" s="268" t="s">
        <v>2546</v>
      </c>
      <c r="B68" s="270"/>
    </row>
    <row r="69" spans="1:2" ht="18" customHeight="1">
      <c r="A69" s="268" t="s">
        <v>2547</v>
      </c>
      <c r="B69" s="270">
        <v>1209</v>
      </c>
    </row>
    <row r="70" spans="1:2" ht="18" customHeight="1">
      <c r="A70" s="268" t="s">
        <v>2548</v>
      </c>
      <c r="B70" s="270">
        <v>20</v>
      </c>
    </row>
  </sheetData>
  <sheetProtection/>
  <mergeCells count="1">
    <mergeCell ref="A2:B2"/>
  </mergeCells>
  <printOptions horizontalCentered="1" verticalCentered="1"/>
  <pageMargins left="1.141732283464567" right="0.7480314960629921" top="0.7874015748031497" bottom="0.7874015748031497"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罗友谊</cp:lastModifiedBy>
  <cp:lastPrinted>2022-06-02T03:13:32Z</cp:lastPrinted>
  <dcterms:created xsi:type="dcterms:W3CDTF">2017-05-26T07:39:44Z</dcterms:created>
  <dcterms:modified xsi:type="dcterms:W3CDTF">2022-09-01T07:12:12Z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ies>
</file>