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610" firstSheet="43" activeTab="43"/>
  </bookViews>
  <sheets>
    <sheet name="封面" sheetId="1" r:id="rId1"/>
    <sheet name="目录" sheetId="2" r:id="rId2"/>
    <sheet name="01-2020年一般公共收支执行" sheetId="3" r:id="rId3"/>
    <sheet name="02-2020年政府性基金收支执行" sheetId="4" r:id="rId4"/>
    <sheet name="03-2020年国有资本经营收支执行" sheetId="5" r:id="rId5"/>
    <sheet name="04-2020年社保基金收支执行" sheetId="6" r:id="rId6"/>
    <sheet name="05-本地区一般收入" sheetId="7" r:id="rId7"/>
    <sheet name="06-本地区一般支出" sheetId="8" r:id="rId8"/>
    <sheet name="07-本地区一般平衡" sheetId="9" r:id="rId9"/>
    <sheet name="08-本级一般收入" sheetId="10" r:id="rId10"/>
    <sheet name="09-本级一般支出" sheetId="11" r:id="rId11"/>
    <sheet name="10-本级一般平衡" sheetId="12" r:id="rId12"/>
    <sheet name="11-市对县补助" sheetId="13" r:id="rId13"/>
    <sheet name="12-对下补助分项目" sheetId="14" r:id="rId14"/>
    <sheet name="13-转移支付项目名称" sheetId="15" r:id="rId15"/>
    <sheet name="14-一般公共预算政府经济分类支出" sheetId="16" r:id="rId16"/>
    <sheet name="15-一般公共预算政府经济分类基本支出" sheetId="17" r:id="rId17"/>
    <sheet name="16-部门经济分类基本支出" sheetId="18" r:id="rId18"/>
    <sheet name="17-预算内基本建设" sheetId="19" r:id="rId19"/>
    <sheet name="18-重大投资计划和项目" sheetId="20" r:id="rId20"/>
    <sheet name="19-本地区基金收入" sheetId="21" r:id="rId21"/>
    <sheet name="20-本地区基金支出" sheetId="22" r:id="rId22"/>
    <sheet name="21-本地区基金平衡" sheetId="23" r:id="rId23"/>
    <sheet name="22-本级基金收入" sheetId="24" r:id="rId24"/>
    <sheet name="23-本级基金支出" sheetId="25" r:id="rId25"/>
    <sheet name="24-本级基金平衡" sheetId="26" r:id="rId26"/>
    <sheet name="25-省对市县基金补助" sheetId="27" r:id="rId27"/>
    <sheet name="26-对下基金补助" sheetId="28" r:id="rId28"/>
    <sheet name="27-本地区国资收入" sheetId="29" r:id="rId29"/>
    <sheet name="28-本地区国资支出" sheetId="30" r:id="rId30"/>
    <sheet name="29-国有资本经营预算平衡" sheetId="31" r:id="rId31"/>
    <sheet name="30-本级国资收入" sheetId="32" r:id="rId32"/>
    <sheet name="31-本级国资支出" sheetId="33" r:id="rId33"/>
    <sheet name="32-本级国有资本经营预算平衡" sheetId="34" r:id="rId34"/>
    <sheet name="33-国资对下补助" sheetId="35" r:id="rId35"/>
    <sheet name="34-本地区社保收入" sheetId="36" r:id="rId36"/>
    <sheet name="35-本地区社保支出" sheetId="37" r:id="rId37"/>
    <sheet name="36-社会保险基金预算平衡" sheetId="38" r:id="rId38"/>
    <sheet name="37-本级社保收入" sheetId="39" r:id="rId39"/>
    <sheet name="38-本级社保支出" sheetId="40" r:id="rId40"/>
    <sheet name="39-本级社会保险基金预算平衡" sheetId="41" r:id="rId41"/>
    <sheet name="40-2021年三公经费" sheetId="42" r:id="rId42"/>
    <sheet name="41-2020年债务限额及余额" sheetId="43" r:id="rId43"/>
    <sheet name="42-金口河区地方政府一般债务余额表" sheetId="44" r:id="rId44"/>
    <sheet name="43-金口河区地方政府专项债务余额表 " sheetId="45" r:id="rId45"/>
    <sheet name="44-地方政府债券发行及还本付息情况表" sheetId="46" r:id="rId46"/>
    <sheet name="45-2020年专项债务表" sheetId="47" r:id="rId47"/>
    <sheet name="46-2020年新增债券项目实施情况表" sheetId="48" r:id="rId48"/>
    <sheet name="47-地方政府限额提前下达" sheetId="49" r:id="rId49"/>
    <sheet name="48-2021政府债券使用安排" sheetId="50" r:id="rId50"/>
    <sheet name="49-专项预算项目绩效目标申报表" sheetId="51" r:id="rId51"/>
  </sheets>
  <externalReferences>
    <externalReference r:id="rId54"/>
    <externalReference r:id="rId55"/>
    <externalReference r:id="rId56"/>
  </externalReferences>
  <definedNames>
    <definedName name="_______________A01">#REF!</definedName>
    <definedName name="_______________A08">'[1]A01-1'!$A$5:$C$36</definedName>
    <definedName name="___1A01_">#REF!</definedName>
    <definedName name="___2A08_">'[1]A01-1'!$A$5:$C$36</definedName>
    <definedName name="__1A01_" localSheetId="36">#REF!</definedName>
    <definedName name="__1A01_" localSheetId="38">#REF!</definedName>
    <definedName name="__1A01_" localSheetId="39">#REF!</definedName>
    <definedName name="__1A01_">#REF!</definedName>
    <definedName name="__2A08_">'[1]A01-1'!$A$5:$C$36</definedName>
    <definedName name="__A01">#REF!</definedName>
    <definedName name="__A08">'[1]A01-1'!$A$5:$C$36</definedName>
    <definedName name="_1A01_">#REF!</definedName>
    <definedName name="_2A01_">#REF!</definedName>
    <definedName name="_2A08_" localSheetId="35">'[2]A01-1'!$A$5:$C$36</definedName>
    <definedName name="_2A08_" localSheetId="36">'[2]A01-1'!$A$5:$C$36</definedName>
    <definedName name="_2A08_" localSheetId="38">'[2]A01-1'!$A$5:$C$36</definedName>
    <definedName name="_2A08_" localSheetId="39">'[2]A01-1'!$A$5:$C$36</definedName>
    <definedName name="_2A08_">'[3]A01-1'!$A$5:$C$36</definedName>
    <definedName name="_4A08_">'[1]A01-1'!$A$5:$C$36</definedName>
    <definedName name="_A01">#REF!</definedName>
    <definedName name="_A08">'[1]A01-1'!$A$5:$C$36</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n">#N/A</definedName>
    <definedName name="_xlnm.Print_Area" localSheetId="7">'06-本地区一般支出'!$A$1:$H$30</definedName>
    <definedName name="_xlnm.Print_Area" localSheetId="9">'08-本级一般收入'!$A$1:$D$34</definedName>
    <definedName name="_xlnm.Print_Area">#N/A</definedName>
    <definedName name="_xlnm.Print_Titles" localSheetId="6">'05-本地区一般收入'!$1:$3</definedName>
    <definedName name="_xlnm.Print_Titles" localSheetId="7">'06-本地区一般支出'!$1:$4</definedName>
    <definedName name="_xlnm.Print_Titles" localSheetId="35">'34-本地区社保收入'!$1:$4</definedName>
    <definedName name="_xlnm.Print_Titles">#N/A</definedName>
    <definedName name="s">#N/A</definedName>
    <definedName name="地区名称" localSheetId="11">#REF!</definedName>
    <definedName name="地区名称" localSheetId="35">#REF!</definedName>
    <definedName name="地区名称" localSheetId="36">#REF!</definedName>
    <definedName name="地区名称" localSheetId="38">#REF!</definedName>
    <definedName name="地区名称" localSheetId="39">#REF!</definedName>
    <definedName name="地区名称">#REF!</definedName>
    <definedName name="支出" localSheetId="35">#REF!</definedName>
    <definedName name="支出" localSheetId="36">#REF!</definedName>
    <definedName name="支出" localSheetId="38">#REF!</definedName>
    <definedName name="支出" localSheetId="39">#REF!</definedName>
    <definedName name="支出">#REF!</definedName>
  </definedNames>
  <calcPr fullCalcOnLoad="1" iterate="1" iterateCount="100" iterateDelta="0.001"/>
</workbook>
</file>

<file path=xl/sharedStrings.xml><?xml version="1.0" encoding="utf-8"?>
<sst xmlns="http://schemas.openxmlformats.org/spreadsheetml/2006/main" count="5765" uniqueCount="3934">
  <si>
    <t>93019980218-2020年市场监管专项资金预算</t>
  </si>
  <si>
    <t>93079980281-2020年第四批地质灾害防治（中央）补助资金支出预算</t>
  </si>
  <si>
    <t>381301101101-农村公路扶贫</t>
  </si>
  <si>
    <t>93069980304-川财金（2020）52号2020年小微企业“战疫贷）贴息及银行奖补资金</t>
  </si>
  <si>
    <t>93019980290-2020年中央药品监管补助资金和2020年省级药品监管专项资金</t>
  </si>
  <si>
    <t>3213041030101-2020年高中助学金市级补助资金</t>
  </si>
  <si>
    <t>930299801691-2020年四川省宣传文化事业发展专项资金（文化惠民扶贫）</t>
  </si>
  <si>
    <t>93069980340-2019年度财政金融互动奖补资金</t>
  </si>
  <si>
    <t>93059980288-2020年中央自然灾害防治体系建设补助资金预算</t>
  </si>
  <si>
    <t>93040009127-2019年中央财政退役安置补助资金</t>
  </si>
  <si>
    <t>93059980342-2020年度第二批省级交通应急机动资金</t>
  </si>
  <si>
    <t>93059980327-2020年第二批省级城乡建设发展专项资金预算</t>
  </si>
  <si>
    <t>93049970244-关于结算中央财政工业企业结构调整专项奖补资金用于稳定就业</t>
  </si>
  <si>
    <t>93079980348-2020年第三批地质灾害防治（中央）补助资金支出预算</t>
  </si>
  <si>
    <t>93079980325-2020年省级地质灾害防治补助资金预安排</t>
  </si>
  <si>
    <t>81</t>
  </si>
  <si>
    <t>82</t>
  </si>
  <si>
    <t>83</t>
  </si>
  <si>
    <t>50101</t>
  </si>
  <si>
    <t xml:space="preserve"> 工资奖金津补贴</t>
  </si>
  <si>
    <t>50102</t>
  </si>
  <si>
    <t xml:space="preserve"> 社会保障缴费</t>
  </si>
  <si>
    <t>50103</t>
  </si>
  <si>
    <t xml:space="preserve"> 住房公积金</t>
  </si>
  <si>
    <t>50199</t>
  </si>
  <si>
    <t xml:space="preserve"> 其他工资福利支出</t>
  </si>
  <si>
    <t>50201</t>
  </si>
  <si>
    <t xml:space="preserve"> 办公经费</t>
  </si>
  <si>
    <t>50202</t>
  </si>
  <si>
    <t xml:space="preserve"> 会议费</t>
  </si>
  <si>
    <t>50203</t>
  </si>
  <si>
    <t xml:space="preserve"> 培训费</t>
  </si>
  <si>
    <t>50204</t>
  </si>
  <si>
    <t xml:space="preserve"> 专用材料购置费</t>
  </si>
  <si>
    <t>50205</t>
  </si>
  <si>
    <t xml:space="preserve"> 委托业务费</t>
  </si>
  <si>
    <t>50206</t>
  </si>
  <si>
    <t xml:space="preserve"> 公务接待费</t>
  </si>
  <si>
    <t>50208</t>
  </si>
  <si>
    <t xml:space="preserve"> 公务用车运行维护费</t>
  </si>
  <si>
    <t>50209</t>
  </si>
  <si>
    <t xml:space="preserve"> 维修（护）费</t>
  </si>
  <si>
    <t>50299</t>
  </si>
  <si>
    <t xml:space="preserve"> 其他商品和服务支出</t>
  </si>
  <si>
    <t>房屋建筑物构建</t>
  </si>
  <si>
    <t>50302</t>
  </si>
  <si>
    <t xml:space="preserve"> 基础设施建设</t>
  </si>
  <si>
    <t>50306</t>
  </si>
  <si>
    <t xml:space="preserve"> 设备购置</t>
  </si>
  <si>
    <t>50501</t>
  </si>
  <si>
    <t xml:space="preserve"> 工资福利支出</t>
  </si>
  <si>
    <t>50502</t>
  </si>
  <si>
    <t xml:space="preserve"> 商品和服务支出</t>
  </si>
  <si>
    <t>其他对事业单位补助</t>
  </si>
  <si>
    <t>50601</t>
  </si>
  <si>
    <t xml:space="preserve"> 资本性支出（一）</t>
  </si>
  <si>
    <t xml:space="preserve"> 资本性支出（二）</t>
  </si>
  <si>
    <t>50701</t>
  </si>
  <si>
    <t xml:space="preserve"> 费用补贴</t>
  </si>
  <si>
    <t>50702</t>
  </si>
  <si>
    <t xml:space="preserve"> 利息补贴</t>
  </si>
  <si>
    <t>50799</t>
  </si>
  <si>
    <t xml:space="preserve"> 其他对企业补助</t>
  </si>
  <si>
    <t>资本金注入（一）</t>
  </si>
  <si>
    <t>资本金注入（二）</t>
  </si>
  <si>
    <t>50901</t>
  </si>
  <si>
    <t xml:space="preserve"> 社会福利和救助</t>
  </si>
  <si>
    <t xml:space="preserve">      民族工作专项</t>
  </si>
  <si>
    <t>2012350</t>
  </si>
  <si>
    <t>2012399</t>
  </si>
  <si>
    <t xml:space="preserve">      其他民族事务支出</t>
  </si>
  <si>
    <t>20125</t>
  </si>
  <si>
    <t xml:space="preserve">    港澳台事务</t>
  </si>
  <si>
    <t>2012501</t>
  </si>
  <si>
    <t>2012502</t>
  </si>
  <si>
    <t>2012503</t>
  </si>
  <si>
    <t>2012504</t>
  </si>
  <si>
    <t xml:space="preserve">      港澳事务</t>
  </si>
  <si>
    <t>2012505</t>
  </si>
  <si>
    <t xml:space="preserve">      台湾事务</t>
  </si>
  <si>
    <t>2012550</t>
  </si>
  <si>
    <t>2012599</t>
  </si>
  <si>
    <t xml:space="preserve">      其他港澳台侨事务支出</t>
  </si>
  <si>
    <t>20126</t>
  </si>
  <si>
    <t xml:space="preserve">    档案事务</t>
  </si>
  <si>
    <t>2012601</t>
  </si>
  <si>
    <t>2012602</t>
  </si>
  <si>
    <t>2012603</t>
  </si>
  <si>
    <t>2012604</t>
  </si>
  <si>
    <t xml:space="preserve">      档案馆</t>
  </si>
  <si>
    <t>2012699</t>
  </si>
  <si>
    <t xml:space="preserve">      其他档案事务支出</t>
  </si>
  <si>
    <t>20128</t>
  </si>
  <si>
    <t xml:space="preserve">    民主党派及工商联事务</t>
  </si>
  <si>
    <t>2012801</t>
  </si>
  <si>
    <t>2012802</t>
  </si>
  <si>
    <t>2012803</t>
  </si>
  <si>
    <t>2012804</t>
  </si>
  <si>
    <t>2012850</t>
  </si>
  <si>
    <t>2012899</t>
  </si>
  <si>
    <t xml:space="preserve">      其他民主党派及工商联事务支出</t>
  </si>
  <si>
    <t>20129</t>
  </si>
  <si>
    <t xml:space="preserve">    群众团体事务</t>
  </si>
  <si>
    <t>2012901</t>
  </si>
  <si>
    <t>2012902</t>
  </si>
  <si>
    <t>2012903</t>
  </si>
  <si>
    <t xml:space="preserve">      工会事务</t>
  </si>
  <si>
    <t>2012950</t>
  </si>
  <si>
    <t>2012999</t>
  </si>
  <si>
    <t xml:space="preserve">      其他群众团体事务支出</t>
  </si>
  <si>
    <t>20131</t>
  </si>
  <si>
    <t xml:space="preserve">    党委办公厅(室)及相关机构事务</t>
  </si>
  <si>
    <t>2013101</t>
  </si>
  <si>
    <t>2013102</t>
  </si>
  <si>
    <t>2013103</t>
  </si>
  <si>
    <t>2013105</t>
  </si>
  <si>
    <t xml:space="preserve">      专项业务</t>
  </si>
  <si>
    <t>2013150</t>
  </si>
  <si>
    <t>2013199</t>
  </si>
  <si>
    <t xml:space="preserve">      其他党委办公厅(室)及相关机构事务支出</t>
  </si>
  <si>
    <t>20132</t>
  </si>
  <si>
    <t xml:space="preserve">    组织事务</t>
  </si>
  <si>
    <t>2013201</t>
  </si>
  <si>
    <t>2013202</t>
  </si>
  <si>
    <t>2013203</t>
  </si>
  <si>
    <t xml:space="preserve">      公务员事务</t>
  </si>
  <si>
    <t>2013250</t>
  </si>
  <si>
    <t>2013299</t>
  </si>
  <si>
    <t xml:space="preserve">      其他组织事务支出</t>
  </si>
  <si>
    <t>20133</t>
  </si>
  <si>
    <t xml:space="preserve">    宣传事务</t>
  </si>
  <si>
    <t>2013301</t>
  </si>
  <si>
    <t>2013302</t>
  </si>
  <si>
    <t>2013303</t>
  </si>
  <si>
    <t>2013304</t>
  </si>
  <si>
    <t xml:space="preserve">      宣传管理</t>
  </si>
  <si>
    <t>2013350</t>
  </si>
  <si>
    <t>2013399</t>
  </si>
  <si>
    <t xml:space="preserve">      其他宣传事务支出</t>
  </si>
  <si>
    <t>20134</t>
  </si>
  <si>
    <t xml:space="preserve">    统战事务</t>
  </si>
  <si>
    <t>2013401</t>
  </si>
  <si>
    <t>2013402</t>
  </si>
  <si>
    <t>2013403</t>
  </si>
  <si>
    <t>2013404</t>
  </si>
  <si>
    <t xml:space="preserve">      宗教事务</t>
  </si>
  <si>
    <t>2013405</t>
  </si>
  <si>
    <t>2150806</t>
  </si>
  <si>
    <t xml:space="preserve">      减免房租补贴</t>
  </si>
  <si>
    <t>2150899</t>
  </si>
  <si>
    <t xml:space="preserve">      其他支持中小企业发展和管理支出</t>
  </si>
  <si>
    <t>21599</t>
  </si>
  <si>
    <t xml:space="preserve">    其他资源勘探工业信息等支出</t>
  </si>
  <si>
    <t>2159901</t>
  </si>
  <si>
    <t xml:space="preserve">      黄金事务</t>
  </si>
  <si>
    <t>2159904</t>
  </si>
  <si>
    <t xml:space="preserve">      技术改造支出</t>
  </si>
  <si>
    <t>2159905</t>
  </si>
  <si>
    <t xml:space="preserve">      中药材扶持资金支出</t>
  </si>
  <si>
    <t>2159906</t>
  </si>
  <si>
    <t xml:space="preserve">      重点产业振兴和技术改造项目贷款贴息</t>
  </si>
  <si>
    <t>2159999</t>
  </si>
  <si>
    <t xml:space="preserve">      其他资源勘探工业信息等支出</t>
  </si>
  <si>
    <t>216</t>
  </si>
  <si>
    <t xml:space="preserve">  商业服务业等支出</t>
  </si>
  <si>
    <t>21602</t>
  </si>
  <si>
    <t xml:space="preserve">    商业流通事务</t>
  </si>
  <si>
    <t>2160201</t>
  </si>
  <si>
    <t>2160202</t>
  </si>
  <si>
    <t>2160203</t>
  </si>
  <si>
    <t>2160216</t>
  </si>
  <si>
    <t xml:space="preserve">      食品流通安全补贴</t>
  </si>
  <si>
    <t>2160217</t>
  </si>
  <si>
    <t xml:space="preserve">      市场监测及信息管理</t>
  </si>
  <si>
    <t>2160218</t>
  </si>
  <si>
    <t xml:space="preserve">      民贸企业补贴</t>
  </si>
  <si>
    <t>2160219</t>
  </si>
  <si>
    <t xml:space="preserve">      民贸民品贷款贴息</t>
  </si>
  <si>
    <t>2160250</t>
  </si>
  <si>
    <t>2160299</t>
  </si>
  <si>
    <t xml:space="preserve">      其他商业流通事务支出</t>
  </si>
  <si>
    <t>21606</t>
  </si>
  <si>
    <t xml:space="preserve">    涉外发展服务支出</t>
  </si>
  <si>
    <t>2160601</t>
  </si>
  <si>
    <t>2160602</t>
  </si>
  <si>
    <t>2160603</t>
  </si>
  <si>
    <t>2160607</t>
  </si>
  <si>
    <t xml:space="preserve">      外商投资环境建设补助资金</t>
  </si>
  <si>
    <t>2160699</t>
  </si>
  <si>
    <t xml:space="preserve">      其他涉外发展服务支出</t>
  </si>
  <si>
    <t>21699</t>
  </si>
  <si>
    <t xml:space="preserve">    其他商业服务业等支出</t>
  </si>
  <si>
    <t>2169901</t>
  </si>
  <si>
    <t xml:space="preserve">      服务业基础设施建设</t>
  </si>
  <si>
    <t>2169999</t>
  </si>
  <si>
    <t>关于下达2020 年普惠金融发展</t>
  </si>
  <si>
    <t>关于下达应急新增临时成品粮油储备费用补贴</t>
  </si>
  <si>
    <t>84</t>
  </si>
  <si>
    <t>85</t>
  </si>
  <si>
    <t>五、2021年付息预算数</t>
  </si>
  <si>
    <t>金口河区文旅服务中心</t>
  </si>
  <si>
    <t>四川省乐山市金口河区大瓦山旅游扶贫项目（第一期）</t>
  </si>
  <si>
    <t>金口河区财政局</t>
  </si>
  <si>
    <t>2020年四川省政府再融资一般债券（三期）</t>
  </si>
  <si>
    <t>2020年四川省政府再融资一般债券（四期）</t>
  </si>
  <si>
    <t>2020年四川省政府再融资一般债券（六期）</t>
  </si>
  <si>
    <t>2020年四川省政府再融资一般债券（五期）</t>
  </si>
  <si>
    <t>2020年四川省政府再融资一般债券（七期）</t>
  </si>
  <si>
    <t>2020年四川省政府再融资一般债劵（十期）</t>
  </si>
  <si>
    <t>建设内容是游客服务中心、旅游厕所、文化主体酒店、民族购物街、美食街、民宿、铺装工程、集散广场、自驾车停车场、观光换乘中心、观景平台、自驾营地、道路工程、内部连接公路、游步道、门禁系统、旅游标志标牌、导游系统、污水处理厂、电气工程、给排水工程、智慧旅游系统、基础布线工程、宽带网络、指挥中心、迎检系统建设费用、景区应用系统、集成系统等。规划区涵盖永胜乡全范围，涉及金河镇部分区域。</t>
  </si>
  <si>
    <t>一般债券还本支出</t>
  </si>
  <si>
    <t>（三）教育支出</t>
  </si>
  <si>
    <t>（四）科学技术支出</t>
  </si>
  <si>
    <t>（五）文化旅游体育与传媒支出</t>
  </si>
  <si>
    <t>（六）社会保障和就业支出</t>
  </si>
  <si>
    <t>（七）卫生健康支出</t>
  </si>
  <si>
    <t>（八）节能环保支出</t>
  </si>
  <si>
    <t>（九）城乡社区支出</t>
  </si>
  <si>
    <t>（十）农林水支出</t>
  </si>
  <si>
    <t>（十一）交通运输支出</t>
  </si>
  <si>
    <t>（十二）自然资源海洋气象等支出</t>
  </si>
  <si>
    <t>（十三）住房保障支出</t>
  </si>
  <si>
    <t>（十四）灾害防治及应急管理支出</t>
  </si>
  <si>
    <t>二、对地方转移支付</t>
  </si>
  <si>
    <t>预算内基本建设支出合计</t>
  </si>
  <si>
    <t>说明：我区本年无预算内基本建设支出</t>
  </si>
  <si>
    <t>2021年金口河区预算内基本建设支出预算表</t>
  </si>
  <si>
    <t>单位：万元</t>
  </si>
  <si>
    <t>2013804</t>
  </si>
  <si>
    <t xml:space="preserve">      市场主体管理</t>
  </si>
  <si>
    <t>2013805</t>
  </si>
  <si>
    <t xml:space="preserve">      市场秩序执法</t>
  </si>
  <si>
    <t>2013808</t>
  </si>
  <si>
    <t>2013810</t>
  </si>
  <si>
    <t xml:space="preserve">      质量基础</t>
  </si>
  <si>
    <t>2013812</t>
  </si>
  <si>
    <t xml:space="preserve">      药品事务</t>
  </si>
  <si>
    <t>2013813</t>
  </si>
  <si>
    <t xml:space="preserve">      医疗器械事务</t>
  </si>
  <si>
    <t>2013814</t>
  </si>
  <si>
    <t xml:space="preserve">      化妆品事务</t>
  </si>
  <si>
    <t>2013815</t>
  </si>
  <si>
    <t xml:space="preserve">      质量安全监管</t>
  </si>
  <si>
    <t>2013816</t>
  </si>
  <si>
    <t xml:space="preserve">      食品安全监管</t>
  </si>
  <si>
    <t>2013850</t>
  </si>
  <si>
    <t>2013899</t>
  </si>
  <si>
    <t xml:space="preserve">      其他市场监督管理事务</t>
  </si>
  <si>
    <t>20199</t>
  </si>
  <si>
    <t xml:space="preserve">    其他一般公共服务支出</t>
  </si>
  <si>
    <t>21704</t>
  </si>
  <si>
    <t xml:space="preserve">    金融调控支出</t>
  </si>
  <si>
    <t>2170401</t>
  </si>
  <si>
    <t xml:space="preserve">      中央银行亏损补贴</t>
  </si>
  <si>
    <t>2170499</t>
  </si>
  <si>
    <t xml:space="preserve">      其他金融调控支出</t>
  </si>
  <si>
    <t>21799</t>
  </si>
  <si>
    <t xml:space="preserve">    其他金融支出</t>
  </si>
  <si>
    <t xml:space="preserve">      重点企业贷款贴息</t>
  </si>
  <si>
    <t xml:space="preserve">      其他金融支出</t>
  </si>
  <si>
    <t>219</t>
  </si>
  <si>
    <t xml:space="preserve">  援助其他地区支出</t>
  </si>
  <si>
    <t>21901</t>
  </si>
  <si>
    <t xml:space="preserve">    一般公共服务</t>
  </si>
  <si>
    <t>21902</t>
  </si>
  <si>
    <t xml:space="preserve">    教育</t>
  </si>
  <si>
    <t>21903</t>
  </si>
  <si>
    <t xml:space="preserve">    文化体育与传媒</t>
  </si>
  <si>
    <t>21904</t>
  </si>
  <si>
    <t xml:space="preserve">    医疗卫生</t>
  </si>
  <si>
    <t>21905</t>
  </si>
  <si>
    <t xml:space="preserve">    节能环保</t>
  </si>
  <si>
    <t>21906</t>
  </si>
  <si>
    <t xml:space="preserve">    农业</t>
  </si>
  <si>
    <t>21907</t>
  </si>
  <si>
    <t xml:space="preserve">    交通运输</t>
  </si>
  <si>
    <t>21908</t>
  </si>
  <si>
    <t xml:space="preserve">    住房保障</t>
  </si>
  <si>
    <t>21999</t>
  </si>
  <si>
    <t xml:space="preserve">    其他支出</t>
  </si>
  <si>
    <t>220</t>
  </si>
  <si>
    <t xml:space="preserve">  自然资源海洋气象等支出</t>
  </si>
  <si>
    <t>22001</t>
  </si>
  <si>
    <t xml:space="preserve">    自然资源事务</t>
  </si>
  <si>
    <t>2200101</t>
  </si>
  <si>
    <t>2200102</t>
  </si>
  <si>
    <t>2200103</t>
  </si>
  <si>
    <t>2200104</t>
  </si>
  <si>
    <t xml:space="preserve">      自然资源规划及管理</t>
  </si>
  <si>
    <t>2200106</t>
  </si>
  <si>
    <t xml:space="preserve">      自然资源利用与保护</t>
  </si>
  <si>
    <t>2200107</t>
  </si>
  <si>
    <t xml:space="preserve">      自然资源社会公益服务</t>
  </si>
  <si>
    <t>2200108</t>
  </si>
  <si>
    <t xml:space="preserve">      自然资源行业业务管理</t>
  </si>
  <si>
    <t>2200109</t>
  </si>
  <si>
    <t xml:space="preserve">      自然资源调查与确权登记</t>
  </si>
  <si>
    <t>2200112</t>
  </si>
  <si>
    <t xml:space="preserve">      土地资源储备支出</t>
  </si>
  <si>
    <t>2200113</t>
  </si>
  <si>
    <t>2020599</t>
  </si>
  <si>
    <t xml:space="preserve">      其他对外合作与交流支出</t>
  </si>
  <si>
    <t>20206</t>
  </si>
  <si>
    <t xml:space="preserve">    对外宣传</t>
  </si>
  <si>
    <t>2020601</t>
  </si>
  <si>
    <t xml:space="preserve">      对外宣传</t>
  </si>
  <si>
    <t>20207</t>
  </si>
  <si>
    <t xml:space="preserve">    边界勘界联检</t>
  </si>
  <si>
    <t>2020701</t>
  </si>
  <si>
    <t xml:space="preserve">      边界勘界</t>
  </si>
  <si>
    <t>2020702</t>
  </si>
  <si>
    <t xml:space="preserve">      边界联检</t>
  </si>
  <si>
    <t>2020703</t>
  </si>
  <si>
    <t xml:space="preserve">      边界界桩维护</t>
  </si>
  <si>
    <t>2020799</t>
  </si>
  <si>
    <t xml:space="preserve">      其他支出</t>
  </si>
  <si>
    <t>20208</t>
  </si>
  <si>
    <t xml:space="preserve">    国际发展合作</t>
  </si>
  <si>
    <t>2020801</t>
  </si>
  <si>
    <t>2020802</t>
  </si>
  <si>
    <t>2020803</t>
  </si>
  <si>
    <t>2020850</t>
  </si>
  <si>
    <t>2020899</t>
  </si>
  <si>
    <t xml:space="preserve">       其他国际发展合作支出</t>
  </si>
  <si>
    <t>20299</t>
  </si>
  <si>
    <t xml:space="preserve">    其他外交支出</t>
  </si>
  <si>
    <t xml:space="preserve">      其他外交支出</t>
  </si>
  <si>
    <t>203</t>
  </si>
  <si>
    <t xml:space="preserve">  国防支出</t>
  </si>
  <si>
    <t>20301</t>
  </si>
  <si>
    <t xml:space="preserve">    现役部队</t>
  </si>
  <si>
    <t>2030101</t>
  </si>
  <si>
    <t xml:space="preserve">      现役部队</t>
  </si>
  <si>
    <t>20304</t>
  </si>
  <si>
    <t xml:space="preserve">    国防科研事业</t>
  </si>
  <si>
    <t>2030401</t>
  </si>
  <si>
    <t xml:space="preserve">      国防科研事业</t>
  </si>
  <si>
    <t>20305</t>
  </si>
  <si>
    <t xml:space="preserve">    专项工程</t>
  </si>
  <si>
    <t>2030501</t>
  </si>
  <si>
    <t xml:space="preserve">      专项工程</t>
  </si>
  <si>
    <t>20306</t>
  </si>
  <si>
    <t xml:space="preserve">    国防动员</t>
  </si>
  <si>
    <t>2030601</t>
  </si>
  <si>
    <t xml:space="preserve">      兵役征集</t>
  </si>
  <si>
    <t>2030602</t>
  </si>
  <si>
    <t xml:space="preserve">      经济动员</t>
  </si>
  <si>
    <t>2030603</t>
  </si>
  <si>
    <t xml:space="preserve">      人民防空</t>
  </si>
  <si>
    <t>2030604</t>
  </si>
  <si>
    <t xml:space="preserve">      交通战备</t>
  </si>
  <si>
    <t>2030605</t>
  </si>
  <si>
    <t xml:space="preserve">      国防教育</t>
  </si>
  <si>
    <t>2030606</t>
  </si>
  <si>
    <t xml:space="preserve">      预备役部队</t>
  </si>
  <si>
    <t>2030607</t>
  </si>
  <si>
    <t xml:space="preserve">      民兵</t>
  </si>
  <si>
    <t>2030608</t>
  </si>
  <si>
    <t xml:space="preserve">      边海防</t>
  </si>
  <si>
    <t>2030699</t>
  </si>
  <si>
    <t xml:space="preserve">      其他国防动员支出</t>
  </si>
  <si>
    <t>20399</t>
  </si>
  <si>
    <t>城乡居民基本养老保险基金</t>
  </si>
  <si>
    <t>机关事业单位基本养老保险基金</t>
  </si>
  <si>
    <t>社会保险基金补助下级支出</t>
  </si>
  <si>
    <t>城乡居民基本医疗保险基金</t>
  </si>
  <si>
    <t>社会保险基金转移收入</t>
  </si>
  <si>
    <t>社会保险基金上级补助收入</t>
  </si>
  <si>
    <t>社会保险基金上解上级支出</t>
  </si>
  <si>
    <t xml:space="preserve">  社会保险基金下级上解收入</t>
  </si>
  <si>
    <t xml:space="preserve">本年支出 </t>
  </si>
  <si>
    <t>城乡居民基本医疗保险基金</t>
  </si>
  <si>
    <t>收  入  总  计</t>
  </si>
  <si>
    <t>支出总计</t>
  </si>
  <si>
    <t>备注：1.“预算科目”根据政府收支分类科目调整进行相应调整。
      2.按照《预算法》要求，社会保险基金预算按统筹层次编制，统筹地区公开本地区社会保险基金预算
        时，应公开到本统筹层次及下级的社会保险险种。</t>
  </si>
  <si>
    <t>表36</t>
  </si>
  <si>
    <t>2021年金口河区社会保险基金预算收支平衡表</t>
  </si>
  <si>
    <t>附件37</t>
  </si>
  <si>
    <t>附件38</t>
  </si>
  <si>
    <t>表39</t>
  </si>
  <si>
    <t>2021年金口河区区级社会保险基金预算收支平衡表</t>
  </si>
  <si>
    <t xml:space="preserve">表三十四    </t>
  </si>
  <si>
    <t>2021年金口河区社会保险基金收入预算表</t>
  </si>
  <si>
    <t xml:space="preserve">表三十五     </t>
  </si>
  <si>
    <t>2021年金口河区社会保险基金支出预算表</t>
  </si>
  <si>
    <t xml:space="preserve">表三十六    </t>
  </si>
  <si>
    <t>2021年金口河区社会保险基金预算收支平衡表</t>
  </si>
  <si>
    <t xml:space="preserve">表三十七    </t>
  </si>
  <si>
    <t>2021年金口河区级社会保险基金收入预算表</t>
  </si>
  <si>
    <t xml:space="preserve">表三十八    </t>
  </si>
  <si>
    <t>2021年金口河区级社会保险基金支出预算表</t>
  </si>
  <si>
    <t xml:space="preserve">表三十九   </t>
  </si>
  <si>
    <t>2021年金口河区区级社会保险基金预算收支平衡表</t>
  </si>
  <si>
    <t>因公出国（境）费用</t>
  </si>
  <si>
    <t>公务接待费</t>
  </si>
  <si>
    <t>公务用车运行及购置费</t>
  </si>
  <si>
    <t>小计</t>
  </si>
  <si>
    <t>公务用车运行费</t>
  </si>
  <si>
    <t>公务用车购置</t>
  </si>
  <si>
    <t>附件40</t>
  </si>
  <si>
    <t>2021年金口河区三公经费支出预算表</t>
  </si>
  <si>
    <t xml:space="preserve">表四十   </t>
  </si>
  <si>
    <t>地   区</t>
  </si>
  <si>
    <t>金口河区</t>
  </si>
  <si>
    <t>表41</t>
  </si>
  <si>
    <t>2020年债务限额</t>
  </si>
  <si>
    <t>2020年债务余额预计执行数</t>
  </si>
  <si>
    <t>单位：万元</t>
  </si>
  <si>
    <t>项        目</t>
  </si>
  <si>
    <t>预算数</t>
  </si>
  <si>
    <t>执行数</t>
  </si>
  <si>
    <t xml:space="preserve">    中央转贷地方的国际金融组织和外国政府贷款</t>
  </si>
  <si>
    <t>注：1.本表反映本地区上两年度一般债务余额，上一年度一般债务限额、发行额、还本支出及余额，本年度债务新增举债额度及限额。
    2.本表由县级以上地方各级财政部门在本级人民代表大会批准预算后二十日内公开。                                                                                                                                                                           3、本表反映举借额和偿还额均包含置换债券。</t>
  </si>
  <si>
    <t>表42</t>
  </si>
  <si>
    <t>一、2019年末地方政府一般债务余额实际数</t>
  </si>
  <si>
    <t>二、2020年末地方政府一般债务限额</t>
  </si>
  <si>
    <t>三、2020年地方政府一般债务发行额</t>
  </si>
  <si>
    <t xml:space="preserve">    2020年地方政府一般债券发行额</t>
  </si>
  <si>
    <t>四、2020年地方政府一般债务还本额</t>
  </si>
  <si>
    <t>五、2020年末地方政府一般债务余额预计执行数</t>
  </si>
  <si>
    <t>六、2020年末地方政府一般债务剩余年限（年）</t>
  </si>
  <si>
    <t>七、2021年地方政府一般债务新增举债额度</t>
  </si>
  <si>
    <t>八、2021年地方政府一般债务限额</t>
  </si>
  <si>
    <t>项        目</t>
  </si>
  <si>
    <t>执行数</t>
  </si>
  <si>
    <t xml:space="preserve">注：1.本表反映本地区上两年度一般债务余额，上一年度一般债务限额、发行额、还本支出及余额，本年度债务新增举债额度及限额。
    2.本表由县级以上地方各级财政部门在本级人民代表大会批准预算后二十日内公开。                                                                                                                                                        </t>
  </si>
  <si>
    <t>表43</t>
  </si>
  <si>
    <t>一、2019年末地方政府专项债务余额实际数</t>
  </si>
  <si>
    <t>二、2020年末地方政府专项债务限额</t>
  </si>
  <si>
    <t>三、2020年地方政府专项债务发行额</t>
  </si>
  <si>
    <t>四、2020年地方政府专项债务还本额</t>
  </si>
  <si>
    <t>五、2020年末地方政府专项债务余额预计执行数</t>
  </si>
  <si>
    <t>六、2020年末地方政府专项债务剩余年限（年）</t>
  </si>
  <si>
    <t>七、2021年地方政府专项债务新增举债额度</t>
  </si>
  <si>
    <t>八、2021年末地方政府专项债务限额</t>
  </si>
  <si>
    <t>项    目</t>
  </si>
  <si>
    <t>本地区</t>
  </si>
  <si>
    <t>本级</t>
  </si>
  <si>
    <t>（一）一般债券</t>
  </si>
  <si>
    <t xml:space="preserve">   其中：再融资债券</t>
  </si>
  <si>
    <t>（二）专项债券</t>
  </si>
  <si>
    <t xml:space="preserve">   其中：再融资</t>
  </si>
  <si>
    <t xml:space="preserve">         财政预算安排 </t>
  </si>
  <si>
    <t xml:space="preserve">         财政预算安排</t>
  </si>
  <si>
    <t>注：1.本表反映本地区、本级上一年度地方政府债券（含再融资债券）发行及还本付息支出预计执行数、本年度地方政府债券还本付息支出预算数等。
    2.本表由县级以上地方各级财政部门在本级人民代表大会批准预算后二十日内公开。</t>
  </si>
  <si>
    <t>附件44</t>
  </si>
  <si>
    <t>一、2020年发行预计执行数</t>
  </si>
  <si>
    <t>二、2020年还本预计执行数</t>
  </si>
  <si>
    <t>三、2020年付息预计执行数</t>
  </si>
  <si>
    <t>四、2021年还本预算数</t>
  </si>
  <si>
    <t>一、专项债券收入</t>
  </si>
  <si>
    <t>二、专项债券支出</t>
  </si>
  <si>
    <t>三、还本付息</t>
  </si>
  <si>
    <t xml:space="preserve">    其中：还本预计执行数</t>
  </si>
  <si>
    <t xml:space="preserve">          付息预计执行数</t>
  </si>
  <si>
    <t>四、项目负债规模</t>
  </si>
  <si>
    <t>五、已发行专项债券期限（年）</t>
  </si>
  <si>
    <t>六、已发行专项债券利率（%）</t>
  </si>
  <si>
    <t>注：1.本表反映上一年度本级政府专项债券收入、支出、还本付息情况，反映本级项目的负债规模、期限、利率、还本付息等情况。
    2.本表由县级以上地方各级财政部门在本级人民代表大会批准预算后二十日内公开。</t>
  </si>
  <si>
    <t>附件45</t>
  </si>
  <si>
    <t>区划名称</t>
  </si>
  <si>
    <t>项目实施单位</t>
  </si>
  <si>
    <t>新增债券资金发行金额</t>
  </si>
  <si>
    <t>财政部门资金拨付</t>
  </si>
  <si>
    <t>项目概况</t>
  </si>
  <si>
    <t>一般债券</t>
  </si>
  <si>
    <t>专项债券</t>
  </si>
  <si>
    <t>拨付金额</t>
  </si>
  <si>
    <t>拨付进度（%）</t>
  </si>
  <si>
    <t>注：1.本表反映本级上一年度安排的新增地方政府债券资金使用情况。
    2.本表由县级以上地方各级财政部门在本级人民代表大会批准预算后二十日内公开。</t>
  </si>
  <si>
    <t>附件46</t>
  </si>
  <si>
    <t>其中： 一般债务限额</t>
  </si>
  <si>
    <t xml:space="preserve">       专项债务限额</t>
  </si>
  <si>
    <t xml:space="preserve">注：1.本表反映本地区及本级预算中列示提前下达的新增地方政府债务限额情况。
    2.本表由县级以上地方各级财政部门在本级人民代表大会批准预算后二十日内公开。                                                                                      </t>
  </si>
  <si>
    <t>附件47</t>
  </si>
  <si>
    <t>一、2020年地方政府债务限额</t>
  </si>
  <si>
    <t>二、提前下达的2021年新增地方政府债务限额</t>
  </si>
  <si>
    <t>区划名称</t>
  </si>
  <si>
    <t>项目名称</t>
  </si>
  <si>
    <t>项目领域</t>
  </si>
  <si>
    <t>项目主管部门</t>
  </si>
  <si>
    <t>债券性质</t>
  </si>
  <si>
    <t>发行金额</t>
  </si>
  <si>
    <t>发行时间（年/月）</t>
  </si>
  <si>
    <t>注：1.本表反映本级当年提前下达的新增地方政府债券资金安排情况。
    2.本表由县级以上地方各级财政部门在本级人民代表大会批准预算后二十日内公开。                                                                                   3、我区年初预算无提前下达新增地方政府债券资金。</t>
  </si>
  <si>
    <t>附件48</t>
  </si>
  <si>
    <t>预算单位</t>
  </si>
  <si>
    <t>项目类型</t>
  </si>
  <si>
    <t>项 目 概 况</t>
  </si>
  <si>
    <t>中长期规划（名称、文号，仅指常年项目）</t>
  </si>
  <si>
    <t>资金管理办法（名称、文号）</t>
  </si>
  <si>
    <t>绩效分配方式（选中项涂黑，可多选）</t>
  </si>
  <si>
    <t>□ 因素法</t>
  </si>
  <si>
    <t>□ 项目法</t>
  </si>
  <si>
    <t>■ 据实据效</t>
  </si>
  <si>
    <t>■ 因素法与项目法相结合</t>
  </si>
  <si>
    <t>立项依据</t>
  </si>
  <si>
    <t>使用范围</t>
  </si>
  <si>
    <t>申报（补助）条件</t>
  </si>
  <si>
    <t>项目起止年限</t>
  </si>
  <si>
    <t>项目资金（万元）</t>
  </si>
  <si>
    <t xml:space="preserve">  年度资金总额：</t>
  </si>
  <si>
    <t xml:space="preserve">       其中：财政拨款</t>
  </si>
  <si>
    <t xml:space="preserve">             其他资金</t>
  </si>
  <si>
    <t>总 体 目 标</t>
  </si>
  <si>
    <t>年度目标</t>
  </si>
  <si>
    <t>绩 效 指 标</t>
  </si>
  <si>
    <t>一级指标</t>
  </si>
  <si>
    <t>二级指标</t>
  </si>
  <si>
    <t>三级指标</t>
  </si>
  <si>
    <t>指标性质</t>
  </si>
  <si>
    <t>指标值</t>
  </si>
  <si>
    <t>度量单位</t>
  </si>
  <si>
    <t>权重</t>
  </si>
  <si>
    <t>指标方向性</t>
  </si>
  <si>
    <t>产出指标</t>
  </si>
  <si>
    <t>数量指标</t>
  </si>
  <si>
    <t>质量指标</t>
  </si>
  <si>
    <t>时效指标</t>
  </si>
  <si>
    <t>成本指标</t>
  </si>
  <si>
    <t>效益指标</t>
  </si>
  <si>
    <t>经济效益指标</t>
  </si>
  <si>
    <t>社会效益指标</t>
  </si>
  <si>
    <t>生态效益指标</t>
  </si>
  <si>
    <t>可持续影响指标</t>
  </si>
  <si>
    <t>满意度指标</t>
  </si>
  <si>
    <t>服务对象满意度指标</t>
  </si>
  <si>
    <t>注：1.各级财政部门在公开政府预算时，应当公开重大政策和重点项目等绩效目标。
    2.我区本年度年初预算无专项转移支付预算。</t>
  </si>
  <si>
    <t>附件49</t>
  </si>
  <si>
    <t xml:space="preserve">表四十一   </t>
  </si>
  <si>
    <t xml:space="preserve">表四十二   </t>
  </si>
  <si>
    <t xml:space="preserve">表四十三   </t>
  </si>
  <si>
    <t xml:space="preserve">表四十四   </t>
  </si>
  <si>
    <t xml:space="preserve">表四十五 </t>
  </si>
  <si>
    <t xml:space="preserve">表四十六   </t>
  </si>
  <si>
    <t xml:space="preserve">表四十七   </t>
  </si>
  <si>
    <t xml:space="preserve">表四十八   </t>
  </si>
  <si>
    <t xml:space="preserve">表四十九   </t>
  </si>
  <si>
    <t>2020年金口河区地方政府债务限额及余额预算情况表</t>
  </si>
  <si>
    <t>2021年金口河区地方政府一般债务余额情况表</t>
  </si>
  <si>
    <t>2021年金口河区地方政府专项债务余额情况表</t>
  </si>
  <si>
    <t>2021年金口河区地方政府债券发行及还本付息情况表</t>
  </si>
  <si>
    <t>2020年金口河区地方政府专项债务表</t>
  </si>
  <si>
    <t>2020年金口河区新增政府债券项目实施情况表</t>
  </si>
  <si>
    <t>2021年金口河区地方政府债务限额提前下达情况表</t>
  </si>
  <si>
    <t>2021年金口河区提前下达新增地方政府债券资金安排情况表</t>
  </si>
  <si>
    <t xml:space="preserve">2021年金口河区转移支付绩效目标表 </t>
  </si>
  <si>
    <t>2020年金口河区地方政府债务限额及余额预算情况表</t>
  </si>
  <si>
    <t>2021年金口河区地方政府一般债务余额情况表</t>
  </si>
  <si>
    <t>2021年金口河区地方政府专项债务余额情况表</t>
  </si>
  <si>
    <t>2021年金口河区地方政府债券发行及还本付息情况表</t>
  </si>
  <si>
    <t>2020年金口河区地方政府专项债务表</t>
  </si>
  <si>
    <t>2020年金口河区新增政府债券项目实施情况表</t>
  </si>
  <si>
    <t>2021年金口河区地方政府债务限额提前下达情况表</t>
  </si>
  <si>
    <t>2021年金口河区提前下达新增地方政府债券资金安排情况表</t>
  </si>
  <si>
    <t xml:space="preserve">2021年金口河区转移支付绩效目标表 </t>
  </si>
  <si>
    <t>附件8</t>
  </si>
  <si>
    <t>2021年金口河区区级一般公共预算收支预算平衡表</t>
  </si>
  <si>
    <t>2021年金口河区一般公共预算政府经济分类基本支出预算表</t>
  </si>
  <si>
    <r>
      <t>2021</t>
    </r>
    <r>
      <rPr>
        <sz val="11"/>
        <color indexed="8"/>
        <rFont val="宋体"/>
        <family val="0"/>
      </rPr>
      <t>年金口河区一般公共预算政府经济分类基本支出预算表</t>
    </r>
  </si>
  <si>
    <t>2021年金口河区级国有资本经营预算支出预算表</t>
  </si>
  <si>
    <t>20406</t>
  </si>
  <si>
    <t xml:space="preserve">    司法</t>
  </si>
  <si>
    <t>2040601</t>
  </si>
  <si>
    <t>2040602</t>
  </si>
  <si>
    <t>2040603</t>
  </si>
  <si>
    <t>2040604</t>
  </si>
  <si>
    <t xml:space="preserve">      基层司法业务</t>
  </si>
  <si>
    <t>2040605</t>
  </si>
  <si>
    <t xml:space="preserve">      普法宣传</t>
  </si>
  <si>
    <t>2040606</t>
  </si>
  <si>
    <t xml:space="preserve">      律师管理</t>
  </si>
  <si>
    <t>2040607</t>
  </si>
  <si>
    <t xml:space="preserve">      公共法律服务</t>
  </si>
  <si>
    <t>2040608</t>
  </si>
  <si>
    <t xml:space="preserve">      国家统一法律职业资格考试</t>
  </si>
  <si>
    <t>2040610</t>
  </si>
  <si>
    <t xml:space="preserve">      社区矫正</t>
  </si>
  <si>
    <t>2040612</t>
  </si>
  <si>
    <t xml:space="preserve">       法制建设</t>
  </si>
  <si>
    <t>2040613</t>
  </si>
  <si>
    <t xml:space="preserve">       信息化建设</t>
  </si>
  <si>
    <t>2040650</t>
  </si>
  <si>
    <t>2040699</t>
  </si>
  <si>
    <t xml:space="preserve">      其他司法支出</t>
  </si>
  <si>
    <t>20407</t>
  </si>
  <si>
    <t xml:space="preserve">    监狱</t>
  </si>
  <si>
    <t>2040701</t>
  </si>
  <si>
    <t>2040702</t>
  </si>
  <si>
    <t>2040703</t>
  </si>
  <si>
    <t>2040704</t>
  </si>
  <si>
    <t xml:space="preserve">      犯人生活</t>
  </si>
  <si>
    <t>2040705</t>
  </si>
  <si>
    <t xml:space="preserve">      犯人改造</t>
  </si>
  <si>
    <t>2040706</t>
  </si>
  <si>
    <t xml:space="preserve">      狱政设施建设</t>
  </si>
  <si>
    <t>2040707</t>
  </si>
  <si>
    <t>2040750</t>
  </si>
  <si>
    <t>2040799</t>
  </si>
  <si>
    <t xml:space="preserve">      其他监狱支出</t>
  </si>
  <si>
    <t>20408</t>
  </si>
  <si>
    <t xml:space="preserve">    强制隔离戒毒</t>
  </si>
  <si>
    <t>2040801</t>
  </si>
  <si>
    <t>2040802</t>
  </si>
  <si>
    <t>2040803</t>
  </si>
  <si>
    <t>2040804</t>
  </si>
  <si>
    <t xml:space="preserve">      强制隔离戒毒人员生活</t>
  </si>
  <si>
    <t>2040805</t>
  </si>
  <si>
    <t xml:space="preserve">      强制隔离戒毒人员教育</t>
  </si>
  <si>
    <t>2040806</t>
  </si>
  <si>
    <t xml:space="preserve">      所政设施建设</t>
  </si>
  <si>
    <t>2040807</t>
  </si>
  <si>
    <t>2040850</t>
  </si>
  <si>
    <t>2040899</t>
  </si>
  <si>
    <t xml:space="preserve">      其他强制隔离戒毒支出</t>
  </si>
  <si>
    <t>20409</t>
  </si>
  <si>
    <t xml:space="preserve">    国家保密</t>
  </si>
  <si>
    <t>2040901</t>
  </si>
  <si>
    <t>2040902</t>
  </si>
  <si>
    <t>2040903</t>
  </si>
  <si>
    <t>2040904</t>
  </si>
  <si>
    <t xml:space="preserve">      保密技术</t>
  </si>
  <si>
    <t>2040905</t>
  </si>
  <si>
    <t xml:space="preserve">      保密管理</t>
  </si>
  <si>
    <t>2040950</t>
  </si>
  <si>
    <t>2040999</t>
  </si>
  <si>
    <t xml:space="preserve">      其他国家保密支出</t>
  </si>
  <si>
    <t>20410</t>
  </si>
  <si>
    <t xml:space="preserve">    缉私警察</t>
  </si>
  <si>
    <t>2041001</t>
  </si>
  <si>
    <t>2041002</t>
  </si>
  <si>
    <t>2041006</t>
  </si>
  <si>
    <t>2041007</t>
  </si>
  <si>
    <t xml:space="preserve">       缉私业务</t>
  </si>
  <si>
    <t>2041099</t>
  </si>
  <si>
    <t xml:space="preserve">      其他缉私警察支出</t>
  </si>
  <si>
    <t>20499</t>
  </si>
  <si>
    <t xml:space="preserve">    其他公共安全支出</t>
  </si>
  <si>
    <t xml:space="preserve">      国家司法救助支出</t>
  </si>
  <si>
    <t xml:space="preserve">      其他公共安全支出</t>
  </si>
  <si>
    <t>205</t>
  </si>
  <si>
    <t xml:space="preserve">  教育支出</t>
  </si>
  <si>
    <t>20501</t>
  </si>
  <si>
    <t xml:space="preserve">    教育管理事务</t>
  </si>
  <si>
    <t>2050101</t>
  </si>
  <si>
    <t>2050102</t>
  </si>
  <si>
    <t>2050103</t>
  </si>
  <si>
    <t>2050199</t>
  </si>
  <si>
    <t xml:space="preserve">      其他教育管理事务支出</t>
  </si>
  <si>
    <t>20502</t>
  </si>
  <si>
    <t xml:space="preserve">    普通教育</t>
  </si>
  <si>
    <t>2050201</t>
  </si>
  <si>
    <t xml:space="preserve">      学前教育</t>
  </si>
  <si>
    <t>2050202</t>
  </si>
  <si>
    <t xml:space="preserve">      小学教育</t>
  </si>
  <si>
    <t>2050203</t>
  </si>
  <si>
    <t xml:space="preserve">      初中教育</t>
  </si>
  <si>
    <t>2050204</t>
  </si>
  <si>
    <t xml:space="preserve">      高中教育</t>
  </si>
  <si>
    <t>2050205</t>
  </si>
  <si>
    <t xml:space="preserve">      高等教育</t>
  </si>
  <si>
    <t>2050299</t>
  </si>
  <si>
    <t xml:space="preserve">      其他普通教育支出</t>
  </si>
  <si>
    <t>20503</t>
  </si>
  <si>
    <t xml:space="preserve">    职业教育</t>
  </si>
  <si>
    <t>2050301</t>
  </si>
  <si>
    <t xml:space="preserve">      初等职业教育</t>
  </si>
  <si>
    <t>2050302</t>
  </si>
  <si>
    <t xml:space="preserve">      中等职业教育</t>
  </si>
  <si>
    <t>2050303</t>
  </si>
  <si>
    <t xml:space="preserve">      技校教育</t>
  </si>
  <si>
    <t>2050305</t>
  </si>
  <si>
    <t xml:space="preserve">      高等职业教育</t>
  </si>
  <si>
    <t>2050399</t>
  </si>
  <si>
    <t xml:space="preserve">      其他职业教育支出</t>
  </si>
  <si>
    <t>20504</t>
  </si>
  <si>
    <t xml:space="preserve">    成人教育</t>
  </si>
  <si>
    <t>2050401</t>
  </si>
  <si>
    <t xml:space="preserve">      成人初等教育</t>
  </si>
  <si>
    <t>2050402</t>
  </si>
  <si>
    <t xml:space="preserve">      成人中等教育</t>
  </si>
  <si>
    <t>2050403</t>
  </si>
  <si>
    <t xml:space="preserve">      成人高等教育</t>
  </si>
  <si>
    <t>2050404</t>
  </si>
  <si>
    <t xml:space="preserve">      成人广播电视教育</t>
  </si>
  <si>
    <t>2050499</t>
  </si>
  <si>
    <t xml:space="preserve">      其他成人教育支出</t>
  </si>
  <si>
    <t>20505</t>
  </si>
  <si>
    <t xml:space="preserve">    广播电视教育</t>
  </si>
  <si>
    <t>2050501</t>
  </si>
  <si>
    <t xml:space="preserve">      广播电视学校</t>
  </si>
  <si>
    <t>2050502</t>
  </si>
  <si>
    <t xml:space="preserve">      教育电视台</t>
  </si>
  <si>
    <t>2050599</t>
  </si>
  <si>
    <t xml:space="preserve">      其他广播电视教育支出</t>
  </si>
  <si>
    <t>20506</t>
  </si>
  <si>
    <t xml:space="preserve">    留学教育</t>
  </si>
  <si>
    <t>2050601</t>
  </si>
  <si>
    <t xml:space="preserve">      出国留学教育</t>
  </si>
  <si>
    <t>2050602</t>
  </si>
  <si>
    <t xml:space="preserve">      来华留学教育</t>
  </si>
  <si>
    <t>2050699</t>
  </si>
  <si>
    <t xml:space="preserve">      其他留学教育支出</t>
  </si>
  <si>
    <t>20507</t>
  </si>
  <si>
    <t xml:space="preserve">    特殊教育</t>
  </si>
  <si>
    <t>2050701</t>
  </si>
  <si>
    <t xml:space="preserve">      特殊学校教育</t>
  </si>
  <si>
    <t>2050702</t>
  </si>
  <si>
    <t xml:space="preserve">      工读学校教育</t>
  </si>
  <si>
    <t>2050799</t>
  </si>
  <si>
    <t xml:space="preserve">      其他特殊教育支出</t>
  </si>
  <si>
    <t>20508</t>
  </si>
  <si>
    <t xml:space="preserve">    进修及培训</t>
  </si>
  <si>
    <t>2050801</t>
  </si>
  <si>
    <t xml:space="preserve">      教师进修</t>
  </si>
  <si>
    <t>2050802</t>
  </si>
  <si>
    <t xml:space="preserve">      干部教育</t>
  </si>
  <si>
    <t>2050803</t>
  </si>
  <si>
    <t xml:space="preserve">      培训支出</t>
  </si>
  <si>
    <t>2050804</t>
  </si>
  <si>
    <t xml:space="preserve">      退役士兵能力提升</t>
  </si>
  <si>
    <t>2050899</t>
  </si>
  <si>
    <t xml:space="preserve">      其他进修及培训</t>
  </si>
  <si>
    <t>20509</t>
  </si>
  <si>
    <t xml:space="preserve">    教育费附加安排的支出</t>
  </si>
  <si>
    <t>2050901</t>
  </si>
  <si>
    <t xml:space="preserve">      农村中小学校舍建设</t>
  </si>
  <si>
    <t>2050902</t>
  </si>
  <si>
    <t xml:space="preserve">      农村中小学教学设施</t>
  </si>
  <si>
    <t>2050903</t>
  </si>
  <si>
    <t xml:space="preserve">      城市中小学校舍建设</t>
  </si>
  <si>
    <t>2050904</t>
  </si>
  <si>
    <t xml:space="preserve">      城市中小学教学设施</t>
  </si>
  <si>
    <t>2050905</t>
  </si>
  <si>
    <t xml:space="preserve">      中等职业学校教学设施</t>
  </si>
  <si>
    <t>2050999</t>
  </si>
  <si>
    <t xml:space="preserve">      其他教育费附加安排的支出</t>
  </si>
  <si>
    <t>20599</t>
  </si>
  <si>
    <t xml:space="preserve">    其他教育支出</t>
  </si>
  <si>
    <t>2059999</t>
  </si>
  <si>
    <t xml:space="preserve">      其他教育支出</t>
  </si>
  <si>
    <t>206</t>
  </si>
  <si>
    <t xml:space="preserve">  科学技术支出</t>
  </si>
  <si>
    <t>20601</t>
  </si>
  <si>
    <t xml:space="preserve">    科学技术管理事务</t>
  </si>
  <si>
    <t>2060101</t>
  </si>
  <si>
    <t>2060102</t>
  </si>
  <si>
    <t>2060103</t>
  </si>
  <si>
    <t>2060199</t>
  </si>
  <si>
    <t xml:space="preserve">      其他科学技术管理事务支出</t>
  </si>
  <si>
    <t>20602</t>
  </si>
  <si>
    <t xml:space="preserve">    基础研究</t>
  </si>
  <si>
    <t>2060201</t>
  </si>
  <si>
    <t xml:space="preserve">      机构运行</t>
  </si>
  <si>
    <t>2060203</t>
  </si>
  <si>
    <t xml:space="preserve">      自然科学基金</t>
  </si>
  <si>
    <t>2060204</t>
  </si>
  <si>
    <t xml:space="preserve">      实验室及相关设施</t>
  </si>
  <si>
    <t>2060205</t>
  </si>
  <si>
    <t xml:space="preserve">      重大科学工程</t>
  </si>
  <si>
    <t>2060206</t>
  </si>
  <si>
    <t xml:space="preserve">      专项基础科研</t>
  </si>
  <si>
    <t>2060207</t>
  </si>
  <si>
    <t xml:space="preserve">      专项技术基础</t>
  </si>
  <si>
    <t>2060208</t>
  </si>
  <si>
    <t xml:space="preserve">      科技人才队伍建设</t>
  </si>
  <si>
    <t>2060299</t>
  </si>
  <si>
    <t xml:space="preserve">      其他基础研究支出</t>
  </si>
  <si>
    <t>20603</t>
  </si>
  <si>
    <t xml:space="preserve">    应用研究</t>
  </si>
  <si>
    <t>2060301</t>
  </si>
  <si>
    <t>2060302</t>
  </si>
  <si>
    <t xml:space="preserve">      社会公益研究</t>
  </si>
  <si>
    <t>2060303</t>
  </si>
  <si>
    <t xml:space="preserve">      高技术研究</t>
  </si>
  <si>
    <t>2060304</t>
  </si>
  <si>
    <t xml:space="preserve">      专项科研试制</t>
  </si>
  <si>
    <t>2060399</t>
  </si>
  <si>
    <t xml:space="preserve">      其他应用研究支出</t>
  </si>
  <si>
    <t>20604</t>
  </si>
  <si>
    <t xml:space="preserve">    技术研究与开发</t>
  </si>
  <si>
    <t>2060401</t>
  </si>
  <si>
    <t>2060404</t>
  </si>
  <si>
    <t xml:space="preserve">      科技成果转化与扩散</t>
  </si>
  <si>
    <t>2060405</t>
  </si>
  <si>
    <t xml:space="preserve">      共性技术研究与开发</t>
  </si>
  <si>
    <t>2060499</t>
  </si>
  <si>
    <t xml:space="preserve">      其他技术研究与开发支出</t>
  </si>
  <si>
    <t>20605</t>
  </si>
  <si>
    <t xml:space="preserve">    科技条件与服务</t>
  </si>
  <si>
    <t>2060501</t>
  </si>
  <si>
    <t>2060502</t>
  </si>
  <si>
    <t xml:space="preserve">      技术创新服务体系</t>
  </si>
  <si>
    <t>2060503</t>
  </si>
  <si>
    <t xml:space="preserve">      科技条件专项</t>
  </si>
  <si>
    <t>2060599</t>
  </si>
  <si>
    <t xml:space="preserve">      其他科技条件与服务支出</t>
  </si>
  <si>
    <t>20606</t>
  </si>
  <si>
    <t xml:space="preserve">    社会科学</t>
  </si>
  <si>
    <t>2060601</t>
  </si>
  <si>
    <t xml:space="preserve">      社会科学研究机构</t>
  </si>
  <si>
    <t>2060602</t>
  </si>
  <si>
    <t xml:space="preserve">      社会科学研究</t>
  </si>
  <si>
    <t>2060603</t>
  </si>
  <si>
    <t xml:space="preserve">      社科基金支出</t>
  </si>
  <si>
    <t>2060699</t>
  </si>
  <si>
    <t xml:space="preserve">      其他社会科学支出</t>
  </si>
  <si>
    <t>20607</t>
  </si>
  <si>
    <t xml:space="preserve">    科学技术普及</t>
  </si>
  <si>
    <t>2060701</t>
  </si>
  <si>
    <t>2060702</t>
  </si>
  <si>
    <t xml:space="preserve">      科普活动</t>
  </si>
  <si>
    <t>2060703</t>
  </si>
  <si>
    <t xml:space="preserve">      青少年科技活动</t>
  </si>
  <si>
    <t>2060704</t>
  </si>
  <si>
    <t xml:space="preserve">      学术交流活动</t>
  </si>
  <si>
    <t>2060705</t>
  </si>
  <si>
    <t xml:space="preserve">      科技馆站</t>
  </si>
  <si>
    <t>2060799</t>
  </si>
  <si>
    <t xml:space="preserve">      其他科学技术普及支出</t>
  </si>
  <si>
    <t>20608</t>
  </si>
  <si>
    <t xml:space="preserve">    科技交流与合作</t>
  </si>
  <si>
    <t>2060801</t>
  </si>
  <si>
    <t xml:space="preserve">      国际交流与合作</t>
  </si>
  <si>
    <t>2060802</t>
  </si>
  <si>
    <t xml:space="preserve">      重大科技合作项目</t>
  </si>
  <si>
    <t>2060899</t>
  </si>
  <si>
    <t xml:space="preserve">      其他科技交流与合作支出</t>
  </si>
  <si>
    <t>20609</t>
  </si>
  <si>
    <t xml:space="preserve">    科技重大项目</t>
  </si>
  <si>
    <t>2060901</t>
  </si>
  <si>
    <t xml:space="preserve">      科技重大专项</t>
  </si>
  <si>
    <t>2060902</t>
  </si>
  <si>
    <t xml:space="preserve">      重点研发计划</t>
  </si>
  <si>
    <t xml:space="preserve">      其他科技重大项目</t>
  </si>
  <si>
    <t>20699</t>
  </si>
  <si>
    <t xml:space="preserve">    其他科学技术支出</t>
  </si>
  <si>
    <t>2069901</t>
  </si>
  <si>
    <t xml:space="preserve">      科技奖励</t>
  </si>
  <si>
    <t>2069902</t>
  </si>
  <si>
    <t xml:space="preserve">      核应急</t>
  </si>
  <si>
    <t>2069903</t>
  </si>
  <si>
    <t xml:space="preserve">      转制科研机构</t>
  </si>
  <si>
    <t>2069999</t>
  </si>
  <si>
    <t xml:space="preserve">      其他科学技术支出</t>
  </si>
  <si>
    <t>207</t>
  </si>
  <si>
    <t xml:space="preserve">  文化旅游体育与传媒支出</t>
  </si>
  <si>
    <t>20701</t>
  </si>
  <si>
    <t xml:space="preserve">    文化和旅游</t>
  </si>
  <si>
    <t>2070101</t>
  </si>
  <si>
    <t>2070102</t>
  </si>
  <si>
    <t>2070103</t>
  </si>
  <si>
    <t>2070104</t>
  </si>
  <si>
    <t xml:space="preserve">      图书馆</t>
  </si>
  <si>
    <t>2070105</t>
  </si>
  <si>
    <t xml:space="preserve">      文化展示及纪念机构</t>
  </si>
  <si>
    <t>2070106</t>
  </si>
  <si>
    <t xml:space="preserve">      艺术表演场所</t>
  </si>
  <si>
    <t>2070107</t>
  </si>
  <si>
    <t xml:space="preserve">      艺术表演团体</t>
  </si>
  <si>
    <t>2070108</t>
  </si>
  <si>
    <t xml:space="preserve">      文化活动</t>
  </si>
  <si>
    <t>2070109</t>
  </si>
  <si>
    <t xml:space="preserve">      群众文化</t>
  </si>
  <si>
    <t>2070110</t>
  </si>
  <si>
    <t xml:space="preserve">      文化和旅游交流与合作</t>
  </si>
  <si>
    <t>2070111</t>
  </si>
  <si>
    <t xml:space="preserve">      文化创作与保护</t>
  </si>
  <si>
    <t>2070112</t>
  </si>
  <si>
    <t xml:space="preserve">      文化和旅游市场管理</t>
  </si>
  <si>
    <t>2070113</t>
  </si>
  <si>
    <t xml:space="preserve">       旅游宣传</t>
  </si>
  <si>
    <t>2070114</t>
  </si>
  <si>
    <t xml:space="preserve">       文化和旅游管理事务</t>
  </si>
  <si>
    <t>2070199</t>
  </si>
  <si>
    <t xml:space="preserve">      其他文化和旅游支出</t>
  </si>
  <si>
    <t>20702</t>
  </si>
  <si>
    <t xml:space="preserve">    文物</t>
  </si>
  <si>
    <t>2070201</t>
  </si>
  <si>
    <t>2070202</t>
  </si>
  <si>
    <t>2070203</t>
  </si>
  <si>
    <t>2070204</t>
  </si>
  <si>
    <t xml:space="preserve">      文物保护</t>
  </si>
  <si>
    <t>2070205</t>
  </si>
  <si>
    <t xml:space="preserve">      博物馆</t>
  </si>
  <si>
    <t>2070206</t>
  </si>
  <si>
    <t xml:space="preserve">      历史名城与古迹</t>
  </si>
  <si>
    <t>2070299</t>
  </si>
  <si>
    <t xml:space="preserve">      其他文物支出</t>
  </si>
  <si>
    <t>20703</t>
  </si>
  <si>
    <t xml:space="preserve">    体育</t>
  </si>
  <si>
    <t>2070301</t>
  </si>
  <si>
    <t>2070302</t>
  </si>
  <si>
    <t>2070303</t>
  </si>
  <si>
    <t>2070304</t>
  </si>
  <si>
    <t xml:space="preserve">      运动项目管理</t>
  </si>
  <si>
    <t>2070305</t>
  </si>
  <si>
    <t xml:space="preserve">      体育竞赛</t>
  </si>
  <si>
    <t>2070306</t>
  </si>
  <si>
    <t xml:space="preserve">      体育训练</t>
  </si>
  <si>
    <t>2070307</t>
  </si>
  <si>
    <t xml:space="preserve">      体育场馆</t>
  </si>
  <si>
    <t>2070308</t>
  </si>
  <si>
    <t xml:space="preserve">      群众体育</t>
  </si>
  <si>
    <t>2070309</t>
  </si>
  <si>
    <t xml:space="preserve">      体育交流与合作</t>
  </si>
  <si>
    <t>2070399</t>
  </si>
  <si>
    <t xml:space="preserve">      其他体育支出</t>
  </si>
  <si>
    <t xml:space="preserve">    新闻出版电影</t>
  </si>
  <si>
    <t>2070601</t>
  </si>
  <si>
    <t>2070602</t>
  </si>
  <si>
    <t>2070603</t>
  </si>
  <si>
    <t>2070604</t>
  </si>
  <si>
    <t xml:space="preserve">       新闻通讯</t>
  </si>
  <si>
    <t>2070605</t>
  </si>
  <si>
    <t xml:space="preserve">       出版发行</t>
  </si>
  <si>
    <t>2070606</t>
  </si>
  <si>
    <t xml:space="preserve">       版权管理</t>
  </si>
  <si>
    <t>2070607</t>
  </si>
  <si>
    <t xml:space="preserve">       电影</t>
  </si>
  <si>
    <t>2070699</t>
  </si>
  <si>
    <t xml:space="preserve">       其他新闻出版广播影视支出</t>
  </si>
  <si>
    <t>20708</t>
  </si>
  <si>
    <t xml:space="preserve">    广播电视</t>
  </si>
  <si>
    <t>2070801</t>
  </si>
  <si>
    <t>2070802</t>
  </si>
  <si>
    <t>2070803</t>
  </si>
  <si>
    <t>2070806</t>
  </si>
  <si>
    <t xml:space="preserve">      监测监管</t>
  </si>
  <si>
    <t>2070807</t>
  </si>
  <si>
    <t xml:space="preserve">      传输发射</t>
  </si>
  <si>
    <t>2070808</t>
  </si>
  <si>
    <t xml:space="preserve">      广播电视事务</t>
  </si>
  <si>
    <t>2070899</t>
  </si>
  <si>
    <t xml:space="preserve">      其他广播电视支出</t>
  </si>
  <si>
    <t>20799</t>
  </si>
  <si>
    <t xml:space="preserve">    其他文化旅游体育与传媒支出</t>
  </si>
  <si>
    <t>2079902</t>
  </si>
  <si>
    <t xml:space="preserve">      宣传文化发展专项支出</t>
  </si>
  <si>
    <t>2079903</t>
  </si>
  <si>
    <t xml:space="preserve">      文化产业发展专项支出</t>
  </si>
  <si>
    <t>2079999</t>
  </si>
  <si>
    <t xml:space="preserve">      其他文化旅游体育与传媒支出</t>
  </si>
  <si>
    <t>208</t>
  </si>
  <si>
    <t xml:space="preserve">  社会保障和就业支出</t>
  </si>
  <si>
    <t>20801</t>
  </si>
  <si>
    <t xml:space="preserve">    人力资源和社会保障管理事务</t>
  </si>
  <si>
    <t>2080101</t>
  </si>
  <si>
    <t>2080102</t>
  </si>
  <si>
    <t>2080103</t>
  </si>
  <si>
    <t>2080104</t>
  </si>
  <si>
    <t xml:space="preserve">      综合业务管理</t>
  </si>
  <si>
    <t>2080105</t>
  </si>
  <si>
    <t xml:space="preserve">      劳动保障监察</t>
  </si>
  <si>
    <t>2080106</t>
  </si>
  <si>
    <t xml:space="preserve">      就业管理事务</t>
  </si>
  <si>
    <t>2080107</t>
  </si>
  <si>
    <t xml:space="preserve">      社会保险业务管理事务</t>
  </si>
  <si>
    <t>2080108</t>
  </si>
  <si>
    <t>2080109</t>
  </si>
  <si>
    <t xml:space="preserve">      社会保险经办机构</t>
  </si>
  <si>
    <t>2080110</t>
  </si>
  <si>
    <t xml:space="preserve">      劳动关系和维权</t>
  </si>
  <si>
    <t>2080111</t>
  </si>
  <si>
    <t xml:space="preserve">      公共就业服务和职业技能鉴定机构</t>
  </si>
  <si>
    <t>2080112</t>
  </si>
  <si>
    <t xml:space="preserve">      劳动人事争议调解仲裁</t>
  </si>
  <si>
    <t>2080113</t>
  </si>
  <si>
    <t xml:space="preserve">      政府特殊津贴</t>
  </si>
  <si>
    <t>2080114</t>
  </si>
  <si>
    <t xml:space="preserve">      资助留学回国人员</t>
  </si>
  <si>
    <t>2080115</t>
  </si>
  <si>
    <t xml:space="preserve">      博士后日常经费</t>
  </si>
  <si>
    <t>2080116</t>
  </si>
  <si>
    <t xml:space="preserve">      引进人才费用</t>
  </si>
  <si>
    <t>2080199</t>
  </si>
  <si>
    <t xml:space="preserve">      其他人力资源和社会保障管理事务支出</t>
  </si>
  <si>
    <t>20802</t>
  </si>
  <si>
    <t xml:space="preserve">    民政管理事务</t>
  </si>
  <si>
    <t>2080201</t>
  </si>
  <si>
    <t>2080202</t>
  </si>
  <si>
    <t>2080203</t>
  </si>
  <si>
    <t>2080206</t>
  </si>
  <si>
    <t xml:space="preserve">      社会组织管理</t>
  </si>
  <si>
    <t>2080207</t>
  </si>
  <si>
    <t xml:space="preserve">      行政区划和地名管理</t>
  </si>
  <si>
    <t>2080208</t>
  </si>
  <si>
    <t xml:space="preserve">      基层政权建设和社区治理</t>
  </si>
  <si>
    <t>2080299</t>
  </si>
  <si>
    <t xml:space="preserve">      其他民政管理事务支出</t>
  </si>
  <si>
    <t>20804</t>
  </si>
  <si>
    <t xml:space="preserve">    补充全国社会保障基金</t>
  </si>
  <si>
    <t>2080402</t>
  </si>
  <si>
    <t xml:space="preserve">      用一般公共预算补充基金</t>
  </si>
  <si>
    <t>20805</t>
  </si>
  <si>
    <t xml:space="preserve">    行政事业单位养老支出</t>
  </si>
  <si>
    <t>2080501</t>
  </si>
  <si>
    <t xml:space="preserve">      行政单位离退休</t>
  </si>
  <si>
    <t>2080502</t>
  </si>
  <si>
    <t xml:space="preserve">      事业单位离退休</t>
  </si>
  <si>
    <t>2080503</t>
  </si>
  <si>
    <t xml:space="preserve">      离退休人员管理机构</t>
  </si>
  <si>
    <t>2080505</t>
  </si>
  <si>
    <t xml:space="preserve">      机关事业单位基本养老保险缴费支出</t>
  </si>
  <si>
    <t>2080506</t>
  </si>
  <si>
    <t xml:space="preserve">      机关事业单位职业年金缴费支出</t>
  </si>
  <si>
    <t>2080507</t>
  </si>
  <si>
    <t xml:space="preserve">      对机关事业单位基本养老保险基金的补助</t>
  </si>
  <si>
    <t>2080508</t>
  </si>
  <si>
    <t xml:space="preserve">      对机关事业单位职业年金的补助</t>
  </si>
  <si>
    <t>2080599</t>
  </si>
  <si>
    <t xml:space="preserve">      其他行政事业单位养老支出</t>
  </si>
  <si>
    <t>20806</t>
  </si>
  <si>
    <t xml:space="preserve">    企业改革补助</t>
  </si>
  <si>
    <t>2080601</t>
  </si>
  <si>
    <t xml:space="preserve">      企业关闭破产补助</t>
  </si>
  <si>
    <t>2080602</t>
  </si>
  <si>
    <t xml:space="preserve">      厂办大集体改革补助</t>
  </si>
  <si>
    <t>2080699</t>
  </si>
  <si>
    <t xml:space="preserve">      其他企业改革发展补助</t>
  </si>
  <si>
    <t>20807</t>
  </si>
  <si>
    <t xml:space="preserve">    就业补助</t>
  </si>
  <si>
    <t>2080701</t>
  </si>
  <si>
    <t xml:space="preserve">      就业创业服务补贴</t>
  </si>
  <si>
    <t>2080702</t>
  </si>
  <si>
    <t xml:space="preserve">      职业培训补贴</t>
  </si>
  <si>
    <t>2080704</t>
  </si>
  <si>
    <t xml:space="preserve">      社会保险补贴</t>
  </si>
  <si>
    <t>2080705</t>
  </si>
  <si>
    <t xml:space="preserve">      公益性岗位补贴</t>
  </si>
  <si>
    <t>2080709</t>
  </si>
  <si>
    <t xml:space="preserve">      职业技能鉴定补贴</t>
  </si>
  <si>
    <t>2080711</t>
  </si>
  <si>
    <t xml:space="preserve">      就业见习补贴</t>
  </si>
  <si>
    <t>2080712</t>
  </si>
  <si>
    <t xml:space="preserve">      高技能人才培养补助</t>
  </si>
  <si>
    <t>2080713</t>
  </si>
  <si>
    <t xml:space="preserve">      促进创业补贴</t>
  </si>
  <si>
    <t>2080799</t>
  </si>
  <si>
    <t xml:space="preserve">      其他就业补助支出</t>
  </si>
  <si>
    <t>20808</t>
  </si>
  <si>
    <t xml:space="preserve">    抚恤</t>
  </si>
  <si>
    <t>2080801</t>
  </si>
  <si>
    <t xml:space="preserve">      死亡抚恤</t>
  </si>
  <si>
    <t>2080802</t>
  </si>
  <si>
    <t xml:space="preserve">      伤残抚恤</t>
  </si>
  <si>
    <t>2080803</t>
  </si>
  <si>
    <t xml:space="preserve">      在乡复员、退伍军人生活补助</t>
  </si>
  <si>
    <t>2080804</t>
  </si>
  <si>
    <t xml:space="preserve">      优抚事业单位支出</t>
  </si>
  <si>
    <t>2080805</t>
  </si>
  <si>
    <t xml:space="preserve">      义务兵优待</t>
  </si>
  <si>
    <t>2080806</t>
  </si>
  <si>
    <t xml:space="preserve">      农村籍退役士兵老年生活补助</t>
  </si>
  <si>
    <t>2080899</t>
  </si>
  <si>
    <t xml:space="preserve">      其他优抚支出</t>
  </si>
  <si>
    <t>20809</t>
  </si>
  <si>
    <t xml:space="preserve">    退役安置</t>
  </si>
  <si>
    <t>2080901</t>
  </si>
  <si>
    <t xml:space="preserve">      退役士兵安置</t>
  </si>
  <si>
    <t>2080902</t>
  </si>
  <si>
    <t xml:space="preserve">      军队移交政府的离退休人员安置</t>
  </si>
  <si>
    <t>2080903</t>
  </si>
  <si>
    <t xml:space="preserve">      军队移交政府离退休干部管理机构</t>
  </si>
  <si>
    <t>2080904</t>
  </si>
  <si>
    <t xml:space="preserve">      退役士兵管理教育</t>
  </si>
  <si>
    <t>2080905</t>
  </si>
  <si>
    <t xml:space="preserve">       军队转业干部安置</t>
  </si>
  <si>
    <t>2080999</t>
  </si>
  <si>
    <t xml:space="preserve">      其他退役安置支出</t>
  </si>
  <si>
    <t>20810</t>
  </si>
  <si>
    <t xml:space="preserve">    社会福利</t>
  </si>
  <si>
    <t>2081001</t>
  </si>
  <si>
    <t xml:space="preserve">      儿童福利</t>
  </si>
  <si>
    <t>2081002</t>
  </si>
  <si>
    <t xml:space="preserve">      老年福利</t>
  </si>
  <si>
    <t>2081003</t>
  </si>
  <si>
    <t xml:space="preserve">      康复辅具</t>
  </si>
  <si>
    <t>2081004</t>
  </si>
  <si>
    <t xml:space="preserve">      殡葬</t>
  </si>
  <si>
    <t>2081005</t>
  </si>
  <si>
    <t xml:space="preserve">      社会福利事业单位</t>
  </si>
  <si>
    <t>2081006</t>
  </si>
  <si>
    <t xml:space="preserve">      养老服务</t>
  </si>
  <si>
    <t>2081099</t>
  </si>
  <si>
    <t xml:space="preserve">      其他社会福利支出</t>
  </si>
  <si>
    <t>20811</t>
  </si>
  <si>
    <t xml:space="preserve">    残疾人事业</t>
  </si>
  <si>
    <t>2081101</t>
  </si>
  <si>
    <t>2081102</t>
  </si>
  <si>
    <t>2081103</t>
  </si>
  <si>
    <t>2081104</t>
  </si>
  <si>
    <t xml:space="preserve">      残疾人康复</t>
  </si>
  <si>
    <t>2081105</t>
  </si>
  <si>
    <t xml:space="preserve">      残疾人就业和扶贫</t>
  </si>
  <si>
    <t>2081106</t>
  </si>
  <si>
    <t xml:space="preserve">      残疾人体育</t>
  </si>
  <si>
    <t>2081107</t>
  </si>
  <si>
    <t xml:space="preserve">      残疾人生活和护理补贴</t>
  </si>
  <si>
    <t>2081199</t>
  </si>
  <si>
    <t xml:space="preserve">      其他残疾人事业支出</t>
  </si>
  <si>
    <t>20816</t>
  </si>
  <si>
    <t xml:space="preserve">    红十字事业</t>
  </si>
  <si>
    <t>2081601</t>
  </si>
  <si>
    <t>2081602</t>
  </si>
  <si>
    <t>2081603</t>
  </si>
  <si>
    <t>2081699</t>
  </si>
  <si>
    <t xml:space="preserve">      其他红十字事业支出</t>
  </si>
  <si>
    <t>20819</t>
  </si>
  <si>
    <t xml:space="preserve">    最低生活保障</t>
  </si>
  <si>
    <t>2081901</t>
  </si>
  <si>
    <t xml:space="preserve">      城市最低生活保障金支出</t>
  </si>
  <si>
    <t>2081902</t>
  </si>
  <si>
    <t xml:space="preserve">      农村最低生活保障金支出</t>
  </si>
  <si>
    <t>20820</t>
  </si>
  <si>
    <t xml:space="preserve">    临时救助</t>
  </si>
  <si>
    <t>2082001</t>
  </si>
  <si>
    <t xml:space="preserve">      临时救助支出</t>
  </si>
  <si>
    <t>2082002</t>
  </si>
  <si>
    <t xml:space="preserve">      流浪乞讨人员救助支出</t>
  </si>
  <si>
    <t>20821</t>
  </si>
  <si>
    <t xml:space="preserve">    特困人员救助供养</t>
  </si>
  <si>
    <t>2082101</t>
  </si>
  <si>
    <t xml:space="preserve">      城市特困人员救助供养支出</t>
  </si>
  <si>
    <t>2082102</t>
  </si>
  <si>
    <t xml:space="preserve">      农村特困人员救助供养支出</t>
  </si>
  <si>
    <t>20824</t>
  </si>
  <si>
    <t xml:space="preserve">    补充道路交通事故社会救助基金</t>
  </si>
  <si>
    <t>2082401</t>
  </si>
  <si>
    <t xml:space="preserve">      交强险增值税补助基金支出</t>
  </si>
  <si>
    <t>2082402</t>
  </si>
  <si>
    <t xml:space="preserve">      交强险罚款收入补助基金支出</t>
  </si>
  <si>
    <t>20825</t>
  </si>
  <si>
    <t xml:space="preserve">    其他生活救助</t>
  </si>
  <si>
    <t>2082501</t>
  </si>
  <si>
    <t xml:space="preserve">      其他城市生活救助</t>
  </si>
  <si>
    <t>2082502</t>
  </si>
  <si>
    <t xml:space="preserve">      其他农村生活救助</t>
  </si>
  <si>
    <t>20826</t>
  </si>
  <si>
    <t xml:space="preserve">    财政对基本养老保险基金的补助</t>
  </si>
  <si>
    <t>2082601</t>
  </si>
  <si>
    <t xml:space="preserve">      财政对企业职工基本养老保险基金的补助</t>
  </si>
  <si>
    <t>2082602</t>
  </si>
  <si>
    <t xml:space="preserve">      财政对城乡居民基本养老保险基金的补助</t>
  </si>
  <si>
    <t>2082699</t>
  </si>
  <si>
    <t xml:space="preserve">      财政对其他基本养老保险基金的补助</t>
  </si>
  <si>
    <t>20827</t>
  </si>
  <si>
    <t xml:space="preserve">    财政对其他社会保险基金的补助</t>
  </si>
  <si>
    <t>2082701</t>
  </si>
  <si>
    <t xml:space="preserve">      财政对失业保险基金的补助</t>
  </si>
  <si>
    <t>2082702</t>
  </si>
  <si>
    <t xml:space="preserve">      财政对工伤保险基金的补助</t>
  </si>
  <si>
    <t>2082799</t>
  </si>
  <si>
    <t xml:space="preserve">      其他财政对社会保险基金的补助</t>
  </si>
  <si>
    <t>20828</t>
  </si>
  <si>
    <t xml:space="preserve">    退役军人管理事务</t>
  </si>
  <si>
    <t>2082801</t>
  </si>
  <si>
    <t>2082802</t>
  </si>
  <si>
    <t>2082803</t>
  </si>
  <si>
    <t>2082804</t>
  </si>
  <si>
    <t xml:space="preserve">       拥军优属</t>
  </si>
  <si>
    <t>2082805</t>
  </si>
  <si>
    <t xml:space="preserve">       部队供应</t>
  </si>
  <si>
    <t>2082850</t>
  </si>
  <si>
    <t>2082899</t>
  </si>
  <si>
    <t xml:space="preserve">       其他退役军人事务管理支出</t>
  </si>
  <si>
    <t xml:space="preserve">    财政代缴社会保险费支出</t>
  </si>
  <si>
    <t xml:space="preserve">       财政代缴城乡居民基本养老保险费支出</t>
  </si>
  <si>
    <t xml:space="preserve">       财政代缴其他社会保险费支出</t>
  </si>
  <si>
    <t>20899</t>
  </si>
  <si>
    <t xml:space="preserve">    其他社会保障和就业支出</t>
  </si>
  <si>
    <t xml:space="preserve">      其他社会保障和就业支出</t>
  </si>
  <si>
    <t>210</t>
  </si>
  <si>
    <t xml:space="preserve">  卫生健康支出</t>
  </si>
  <si>
    <t>21001</t>
  </si>
  <si>
    <t xml:space="preserve">    卫生健康管理事务</t>
  </si>
  <si>
    <t>2100101</t>
  </si>
  <si>
    <t>2100102</t>
  </si>
  <si>
    <t>2100103</t>
  </si>
  <si>
    <t>2100199</t>
  </si>
  <si>
    <t xml:space="preserve">      其他卫生健康管理事务支出</t>
  </si>
  <si>
    <t>21002</t>
  </si>
  <si>
    <t xml:space="preserve">    公立医院</t>
  </si>
  <si>
    <t>2100201</t>
  </si>
  <si>
    <t xml:space="preserve">      综合医院</t>
  </si>
  <si>
    <t>2100202</t>
  </si>
  <si>
    <t xml:space="preserve">      中医(民族)医院</t>
  </si>
  <si>
    <t>2100203</t>
  </si>
  <si>
    <t xml:space="preserve">      传染病医院</t>
  </si>
  <si>
    <t>2100204</t>
  </si>
  <si>
    <t xml:space="preserve">      职业病防治医院</t>
  </si>
  <si>
    <t>2100205</t>
  </si>
  <si>
    <t xml:space="preserve">      精神病医院</t>
  </si>
  <si>
    <t>2100206</t>
  </si>
  <si>
    <t xml:space="preserve">      妇幼保健医院</t>
  </si>
  <si>
    <t>2100207</t>
  </si>
  <si>
    <t xml:space="preserve">      儿童医院</t>
  </si>
  <si>
    <t>2100208</t>
  </si>
  <si>
    <t xml:space="preserve">      其他专科医院</t>
  </si>
  <si>
    <t>2100209</t>
  </si>
  <si>
    <t xml:space="preserve">      福利医院</t>
  </si>
  <si>
    <t>2100210</t>
  </si>
  <si>
    <t xml:space="preserve">      行业医院</t>
  </si>
  <si>
    <t>2100211</t>
  </si>
  <si>
    <t xml:space="preserve">      处理医疗欠费</t>
  </si>
  <si>
    <t>2100212</t>
  </si>
  <si>
    <t xml:space="preserve">      康复医院</t>
  </si>
  <si>
    <t>2100299</t>
  </si>
  <si>
    <t xml:space="preserve">      其他公立医院支出</t>
  </si>
  <si>
    <t>21003</t>
  </si>
  <si>
    <t xml:space="preserve">    基层医疗卫生机构</t>
  </si>
  <si>
    <t>2100301</t>
  </si>
  <si>
    <t xml:space="preserve">      城市社区卫生机构</t>
  </si>
  <si>
    <t>2100302</t>
  </si>
  <si>
    <t xml:space="preserve">      乡镇卫生院</t>
  </si>
  <si>
    <t>2100399</t>
  </si>
  <si>
    <t xml:space="preserve">      其他基层医疗卫生机构支出</t>
  </si>
  <si>
    <t>21004</t>
  </si>
  <si>
    <t xml:space="preserve">    公共卫生</t>
  </si>
  <si>
    <t>2100401</t>
  </si>
  <si>
    <t xml:space="preserve">      疾病预防控制机构</t>
  </si>
  <si>
    <t>2100402</t>
  </si>
  <si>
    <t xml:space="preserve">      卫生监督机构</t>
  </si>
  <si>
    <t>2100403</t>
  </si>
  <si>
    <t xml:space="preserve">      妇幼保健机构</t>
  </si>
  <si>
    <t>2100404</t>
  </si>
  <si>
    <t xml:space="preserve">      精神卫生机构</t>
  </si>
  <si>
    <t>2100405</t>
  </si>
  <si>
    <t xml:space="preserve">      应急救治机构</t>
  </si>
  <si>
    <t>2100406</t>
  </si>
  <si>
    <t xml:space="preserve">      采供血机构</t>
  </si>
  <si>
    <t>2100407</t>
  </si>
  <si>
    <t xml:space="preserve">      其他专业公共卫生机构</t>
  </si>
  <si>
    <t>2100408</t>
  </si>
  <si>
    <t xml:space="preserve">      基本公共卫生服务</t>
  </si>
  <si>
    <t>2100409</t>
  </si>
  <si>
    <t xml:space="preserve">      重大公共卫生服务</t>
  </si>
  <si>
    <t>2100410</t>
  </si>
  <si>
    <t xml:space="preserve">      突发公共卫生事件应急处理</t>
  </si>
  <si>
    <t>2100499</t>
  </si>
  <si>
    <t xml:space="preserve">      其他公共卫生支出</t>
  </si>
  <si>
    <t>21006</t>
  </si>
  <si>
    <t xml:space="preserve">    中医药</t>
  </si>
  <si>
    <t>2100601</t>
  </si>
  <si>
    <t xml:space="preserve">      中医(民族医)药专项</t>
  </si>
  <si>
    <t>2100699</t>
  </si>
  <si>
    <t xml:space="preserve">      其他中医药支出</t>
  </si>
  <si>
    <t>21007</t>
  </si>
  <si>
    <t xml:space="preserve">    计划生育事务</t>
  </si>
  <si>
    <t>2100716</t>
  </si>
  <si>
    <t xml:space="preserve">      计划生育机构</t>
  </si>
  <si>
    <t>2100717</t>
  </si>
  <si>
    <t xml:space="preserve">      计划生育服务</t>
  </si>
  <si>
    <t>2100799</t>
  </si>
  <si>
    <t xml:space="preserve">      其他计划生育事务支出</t>
  </si>
  <si>
    <t>21011</t>
  </si>
  <si>
    <t xml:space="preserve">    行政事业单位医疗</t>
  </si>
  <si>
    <t>2101101</t>
  </si>
  <si>
    <t xml:space="preserve">      行政单位医疗</t>
  </si>
  <si>
    <t>2101102</t>
  </si>
  <si>
    <t xml:space="preserve">      事业单位医疗</t>
  </si>
  <si>
    <t>2101103</t>
  </si>
  <si>
    <t xml:space="preserve">      公务员医疗补助</t>
  </si>
  <si>
    <t>2101199</t>
  </si>
  <si>
    <t xml:space="preserve">      其他行政事业单位医疗支出</t>
  </si>
  <si>
    <t>21012</t>
  </si>
  <si>
    <t xml:space="preserve">    财政对基本医疗保险基金的补助</t>
  </si>
  <si>
    <t>2101201</t>
  </si>
  <si>
    <t xml:space="preserve">      财政对职工基本医疗保险基金的补助</t>
  </si>
  <si>
    <t>2101202</t>
  </si>
  <si>
    <t xml:space="preserve">      财政对城乡居民基本医疗保险基金的补助</t>
  </si>
  <si>
    <t>2101299</t>
  </si>
  <si>
    <t xml:space="preserve">      财政对其他基本医疗保险基金的补助</t>
  </si>
  <si>
    <t>21013</t>
  </si>
  <si>
    <t xml:space="preserve">    医疗救助</t>
  </si>
  <si>
    <t>2101301</t>
  </si>
  <si>
    <t xml:space="preserve">      城乡医疗救助</t>
  </si>
  <si>
    <t>2101302</t>
  </si>
  <si>
    <t xml:space="preserve">      疾病应急救助</t>
  </si>
  <si>
    <t>2101399</t>
  </si>
  <si>
    <t xml:space="preserve">      其他医疗救助支出</t>
  </si>
  <si>
    <t>21014</t>
  </si>
  <si>
    <t xml:space="preserve">    优抚对象医疗</t>
  </si>
  <si>
    <t>2101401</t>
  </si>
  <si>
    <t xml:space="preserve">      优抚对象医疗补助</t>
  </si>
  <si>
    <t>2101499</t>
  </si>
  <si>
    <t xml:space="preserve">      其他优抚对象医疗支出</t>
  </si>
  <si>
    <t>21015</t>
  </si>
  <si>
    <t xml:space="preserve">    医疗保障管理事务</t>
  </si>
  <si>
    <t>2101501</t>
  </si>
  <si>
    <t>2101502</t>
  </si>
  <si>
    <t>2101503</t>
  </si>
  <si>
    <t>2101504</t>
  </si>
  <si>
    <t>2101505</t>
  </si>
  <si>
    <t xml:space="preserve">       医疗保障政策管理</t>
  </si>
  <si>
    <t>2101506</t>
  </si>
  <si>
    <t xml:space="preserve">       医疗保障经办事务</t>
  </si>
  <si>
    <t>2101550</t>
  </si>
  <si>
    <t>2101599</t>
  </si>
  <si>
    <t xml:space="preserve">       其他医疗保障管理事务支出</t>
  </si>
  <si>
    <t>21016</t>
  </si>
  <si>
    <t xml:space="preserve">   老龄卫生健康事务</t>
  </si>
  <si>
    <t>2101601</t>
  </si>
  <si>
    <t xml:space="preserve">      老龄卫生健康事务</t>
  </si>
  <si>
    <t>21099</t>
  </si>
  <si>
    <t xml:space="preserve">    其他卫生健康支出</t>
  </si>
  <si>
    <t xml:space="preserve">      其他卫生健康支出</t>
  </si>
  <si>
    <t>211</t>
  </si>
  <si>
    <t xml:space="preserve">  节能环保支出</t>
  </si>
  <si>
    <t>21101</t>
  </si>
  <si>
    <t xml:space="preserve">    环境保护管理事务</t>
  </si>
  <si>
    <t>2110101</t>
  </si>
  <si>
    <t>2110102</t>
  </si>
  <si>
    <t>2110103</t>
  </si>
  <si>
    <t>2110104</t>
  </si>
  <si>
    <t xml:space="preserve">      生态环境保护宣传</t>
  </si>
  <si>
    <t>2110105</t>
  </si>
  <si>
    <t xml:space="preserve">      环境保护法规、规划及标准</t>
  </si>
  <si>
    <t>2110106</t>
  </si>
  <si>
    <t xml:space="preserve">      生态环境国际合作及履约</t>
  </si>
  <si>
    <t>2110107</t>
  </si>
  <si>
    <t xml:space="preserve">      生态环境保护行政许可</t>
  </si>
  <si>
    <t>2110108</t>
  </si>
  <si>
    <t xml:space="preserve">      应对气候变化管理事务</t>
  </si>
  <si>
    <t>2110199</t>
  </si>
  <si>
    <t xml:space="preserve">      其他环境保护管理事务支出</t>
  </si>
  <si>
    <t>21102</t>
  </si>
  <si>
    <t xml:space="preserve">    环境监测与监察</t>
  </si>
  <si>
    <t>2110203</t>
  </si>
  <si>
    <t xml:space="preserve">      建设项目环评审查与监督</t>
  </si>
  <si>
    <t>2110204</t>
  </si>
  <si>
    <t xml:space="preserve">      核与辐射安全监督</t>
  </si>
  <si>
    <t>2110299</t>
  </si>
  <si>
    <t xml:space="preserve">      其他环境监测与监察支出</t>
  </si>
  <si>
    <t>21103</t>
  </si>
  <si>
    <t xml:space="preserve">    污染防治</t>
  </si>
  <si>
    <t>2110301</t>
  </si>
  <si>
    <t xml:space="preserve">      大气</t>
  </si>
  <si>
    <t>2110302</t>
  </si>
  <si>
    <t xml:space="preserve">      水体</t>
  </si>
  <si>
    <t>2110303</t>
  </si>
  <si>
    <t xml:space="preserve">      噪声</t>
  </si>
  <si>
    <t>2110304</t>
  </si>
  <si>
    <t xml:space="preserve">      固体废弃物与化学品</t>
  </si>
  <si>
    <t>2110305</t>
  </si>
  <si>
    <t xml:space="preserve">      放射源和放射性废物监管</t>
  </si>
  <si>
    <t>2110306</t>
  </si>
  <si>
    <t xml:space="preserve">      辐射</t>
  </si>
  <si>
    <t>2110307</t>
  </si>
  <si>
    <t xml:space="preserve">      土壤</t>
  </si>
  <si>
    <t>2110399</t>
  </si>
  <si>
    <t xml:space="preserve">      其他污染防治支出</t>
  </si>
  <si>
    <t>21104</t>
  </si>
  <si>
    <t xml:space="preserve">    自然生态保护</t>
  </si>
  <si>
    <t>2110401</t>
  </si>
  <si>
    <t xml:space="preserve">      生态保护</t>
  </si>
  <si>
    <t>2110402</t>
  </si>
  <si>
    <t xml:space="preserve">      农村环境保护</t>
  </si>
  <si>
    <t>2110404</t>
  </si>
  <si>
    <t xml:space="preserve">      生物及物种资源保护</t>
  </si>
  <si>
    <t>2110499</t>
  </si>
  <si>
    <t xml:space="preserve">      其他自然生态保护支出</t>
  </si>
  <si>
    <t>21105</t>
  </si>
  <si>
    <t xml:space="preserve">    天然林保护</t>
  </si>
  <si>
    <t>2110501</t>
  </si>
  <si>
    <t xml:space="preserve">      森林管护</t>
  </si>
  <si>
    <t>2110502</t>
  </si>
  <si>
    <t xml:space="preserve">      社会保险补助</t>
  </si>
  <si>
    <t>2110503</t>
  </si>
  <si>
    <t xml:space="preserve">      政策性社会性支出补助</t>
  </si>
  <si>
    <t>2110506</t>
  </si>
  <si>
    <t xml:space="preserve">      天然林保护工程建设 </t>
  </si>
  <si>
    <t>2110507</t>
  </si>
  <si>
    <t xml:space="preserve">       停伐补助</t>
  </si>
  <si>
    <t>2110599</t>
  </si>
  <si>
    <t xml:space="preserve">      其他天然林保护支出</t>
  </si>
  <si>
    <t>21106</t>
  </si>
  <si>
    <t xml:space="preserve">    退耕还林还草</t>
  </si>
  <si>
    <t>2110602</t>
  </si>
  <si>
    <t xml:space="preserve">      退耕现金</t>
  </si>
  <si>
    <t>2110603</t>
  </si>
  <si>
    <t xml:space="preserve">      退耕还林粮食折现补贴</t>
  </si>
  <si>
    <t>2110604</t>
  </si>
  <si>
    <t xml:space="preserve">      退耕还林粮食费用补贴</t>
  </si>
  <si>
    <t>2110605</t>
  </si>
  <si>
    <t xml:space="preserve">      退耕还林工程建设</t>
  </si>
  <si>
    <t>2110699</t>
  </si>
  <si>
    <t xml:space="preserve">      其他退耕还林还草支出</t>
  </si>
  <si>
    <t>21107</t>
  </si>
  <si>
    <t xml:space="preserve">    风沙荒漠治理</t>
  </si>
  <si>
    <t>2110704</t>
  </si>
  <si>
    <t xml:space="preserve">      京津风沙源治理工程建设</t>
  </si>
  <si>
    <t>2110799</t>
  </si>
  <si>
    <t xml:space="preserve">      其他风沙荒漠治理支出</t>
  </si>
  <si>
    <t>21108</t>
  </si>
  <si>
    <t xml:space="preserve">    退牧还草</t>
  </si>
  <si>
    <t>2110804</t>
  </si>
  <si>
    <t xml:space="preserve">      退牧还草工程建设</t>
  </si>
  <si>
    <t>2110899</t>
  </si>
  <si>
    <t xml:space="preserve">      其他退牧还草支出</t>
  </si>
  <si>
    <t>21109</t>
  </si>
  <si>
    <t xml:space="preserve">    已垦草原退耕还草</t>
  </si>
  <si>
    <t>2110901</t>
  </si>
  <si>
    <t xml:space="preserve">      已垦草原退耕还草</t>
  </si>
  <si>
    <t>21110</t>
  </si>
  <si>
    <t xml:space="preserve">    能源节约利用</t>
  </si>
  <si>
    <t>2111001</t>
  </si>
  <si>
    <t xml:space="preserve">      能源节能利用</t>
  </si>
  <si>
    <t>21111</t>
  </si>
  <si>
    <t xml:space="preserve">    污染减排</t>
  </si>
  <si>
    <t>2111101</t>
  </si>
  <si>
    <t xml:space="preserve">       生态环境监测与信息</t>
  </si>
  <si>
    <t>2111102</t>
  </si>
  <si>
    <t xml:space="preserve">       生态环境执法监察</t>
  </si>
  <si>
    <t>2111103</t>
  </si>
  <si>
    <t xml:space="preserve">       减排专项支出</t>
  </si>
  <si>
    <t>2111104</t>
  </si>
  <si>
    <t xml:space="preserve">       清洁生产专项支出</t>
  </si>
  <si>
    <t>2111199</t>
  </si>
  <si>
    <t xml:space="preserve">       其他污染减排支出</t>
  </si>
  <si>
    <t>21112</t>
  </si>
  <si>
    <t xml:space="preserve">    可再生能源</t>
  </si>
  <si>
    <t>2111201</t>
  </si>
  <si>
    <t xml:space="preserve">       可再生能源</t>
  </si>
  <si>
    <t>21113</t>
  </si>
  <si>
    <t xml:space="preserve">    循环经济</t>
  </si>
  <si>
    <t>2111301</t>
  </si>
  <si>
    <t xml:space="preserve">       循环经济</t>
  </si>
  <si>
    <t>21114</t>
  </si>
  <si>
    <t xml:space="preserve">    能源管理事务</t>
  </si>
  <si>
    <t>2111401</t>
  </si>
  <si>
    <t>2111402</t>
  </si>
  <si>
    <t>2111403</t>
  </si>
  <si>
    <t>2111404</t>
  </si>
  <si>
    <t xml:space="preserve">      能源预测预警</t>
  </si>
  <si>
    <t>2111405</t>
  </si>
  <si>
    <t xml:space="preserve">      能源战略规划与实施</t>
  </si>
  <si>
    <t>2111406</t>
  </si>
  <si>
    <t xml:space="preserve">      能源科技装备</t>
  </si>
  <si>
    <t>2111407</t>
  </si>
  <si>
    <t xml:space="preserve">      能源行业管理</t>
  </si>
  <si>
    <t>2111408</t>
  </si>
  <si>
    <t xml:space="preserve">      能源管理</t>
  </si>
  <si>
    <t>2111409</t>
  </si>
  <si>
    <t xml:space="preserve">      石油储备发展管理</t>
  </si>
  <si>
    <t>2111410</t>
  </si>
  <si>
    <t xml:space="preserve">      能源调查</t>
  </si>
  <si>
    <t>2111411</t>
  </si>
  <si>
    <t>2111413</t>
  </si>
  <si>
    <t xml:space="preserve">      农村电网建设</t>
  </si>
  <si>
    <t>2111450</t>
  </si>
  <si>
    <t>2111499</t>
  </si>
  <si>
    <t xml:space="preserve">      其他能源管理事务支出</t>
  </si>
  <si>
    <t>21199</t>
  </si>
  <si>
    <t xml:space="preserve">    其他节能环保支出</t>
  </si>
  <si>
    <t xml:space="preserve">      其他节能环保支出</t>
  </si>
  <si>
    <t>212</t>
  </si>
  <si>
    <t xml:space="preserve">  城乡社区支出</t>
  </si>
  <si>
    <t>21201</t>
  </si>
  <si>
    <t xml:space="preserve">    城乡社区管理事务</t>
  </si>
  <si>
    <t>2120101</t>
  </si>
  <si>
    <t>2120102</t>
  </si>
  <si>
    <t>2120103</t>
  </si>
  <si>
    <t>2120104</t>
  </si>
  <si>
    <t xml:space="preserve">      城管执法</t>
  </si>
  <si>
    <t>2120105</t>
  </si>
  <si>
    <t xml:space="preserve">      工程建设标准规范编制与监管</t>
  </si>
  <si>
    <t>2120106</t>
  </si>
  <si>
    <t xml:space="preserve">      工程建设管理</t>
  </si>
  <si>
    <t>2120107</t>
  </si>
  <si>
    <t xml:space="preserve">      市政公用行业市场监管</t>
  </si>
  <si>
    <t>2120109</t>
  </si>
  <si>
    <t xml:space="preserve">      住宅建设与房地产市场监管</t>
  </si>
  <si>
    <t>2120110</t>
  </si>
  <si>
    <t xml:space="preserve">      执业资格注册、资质审查</t>
  </si>
  <si>
    <t>2120199</t>
  </si>
  <si>
    <t xml:space="preserve">      其他城乡社区管理事务支出</t>
  </si>
  <si>
    <t>21202</t>
  </si>
  <si>
    <t xml:space="preserve">    城乡社区规划与管理</t>
  </si>
  <si>
    <t>2120201</t>
  </si>
  <si>
    <t xml:space="preserve">      城乡社区规划与管理</t>
  </si>
  <si>
    <t>21203</t>
  </si>
  <si>
    <t xml:space="preserve">    城乡社区公共设施</t>
  </si>
  <si>
    <t>2120303</t>
  </si>
  <si>
    <t xml:space="preserve">      小城镇基础设施建设</t>
  </si>
  <si>
    <t>2120399</t>
  </si>
  <si>
    <t xml:space="preserve">      其他城乡社区公共设施支出</t>
  </si>
  <si>
    <t>21205</t>
  </si>
  <si>
    <t xml:space="preserve">    城乡社区环境卫生</t>
  </si>
  <si>
    <t>2120501</t>
  </si>
  <si>
    <t xml:space="preserve">      城乡社区环境卫生</t>
  </si>
  <si>
    <t>21206</t>
  </si>
  <si>
    <t xml:space="preserve">    建设市场管理与监督</t>
  </si>
  <si>
    <t>2120601</t>
  </si>
  <si>
    <t xml:space="preserve">      建设市场管理与监督</t>
  </si>
  <si>
    <t>21299</t>
  </si>
  <si>
    <t xml:space="preserve">    其他城乡社区支出</t>
  </si>
  <si>
    <t xml:space="preserve">      其他城乡社区支出</t>
  </si>
  <si>
    <t>213</t>
  </si>
  <si>
    <t xml:space="preserve">  农林水支出</t>
  </si>
  <si>
    <t>21301</t>
  </si>
  <si>
    <t xml:space="preserve">    农业农村</t>
  </si>
  <si>
    <t>2130101</t>
  </si>
  <si>
    <t>2130102</t>
  </si>
  <si>
    <t>2130103</t>
  </si>
  <si>
    <t>2130104</t>
  </si>
  <si>
    <t>2130105</t>
  </si>
  <si>
    <t xml:space="preserve">      农垦运行</t>
  </si>
  <si>
    <t>2130106</t>
  </si>
  <si>
    <t xml:space="preserve">      科技转化与推广服务</t>
  </si>
  <si>
    <t>2130108</t>
  </si>
  <si>
    <t xml:space="preserve">      病虫害控制</t>
  </si>
  <si>
    <t>2130109</t>
  </si>
  <si>
    <t xml:space="preserve">      农产品质量安全</t>
  </si>
  <si>
    <t>2130110</t>
  </si>
  <si>
    <t xml:space="preserve">      执法监管</t>
  </si>
  <si>
    <t>2130111</t>
  </si>
  <si>
    <t xml:space="preserve">      统计监测与信息服务</t>
  </si>
  <si>
    <t>2130112</t>
  </si>
  <si>
    <t xml:space="preserve">      行业业务管理</t>
  </si>
  <si>
    <t>2130114</t>
  </si>
  <si>
    <t xml:space="preserve">      对外交流与合作</t>
  </si>
  <si>
    <t>2130119</t>
  </si>
  <si>
    <t xml:space="preserve">      防灾救灾</t>
  </si>
  <si>
    <t>2130120</t>
  </si>
  <si>
    <t xml:space="preserve">      稳定农民收入补贴</t>
  </si>
  <si>
    <t>2130121</t>
  </si>
  <si>
    <t xml:space="preserve">      农业结构调整补贴</t>
  </si>
  <si>
    <t>2130122</t>
  </si>
  <si>
    <t xml:space="preserve">      农业生产发展</t>
  </si>
  <si>
    <t>2130124</t>
  </si>
  <si>
    <t xml:space="preserve">      农业合作经济</t>
  </si>
  <si>
    <t>2130125</t>
  </si>
  <si>
    <t xml:space="preserve">      农产品加工与促销</t>
  </si>
  <si>
    <t>2130126</t>
  </si>
  <si>
    <t xml:space="preserve">      农村社会事业</t>
  </si>
  <si>
    <t>2130135</t>
  </si>
  <si>
    <t xml:space="preserve">      农业资源保护修复与利用</t>
  </si>
  <si>
    <t>2130142</t>
  </si>
  <si>
    <t xml:space="preserve">      农村道路建设</t>
  </si>
  <si>
    <t>2130148</t>
  </si>
  <si>
    <t xml:space="preserve">      成品油价格改革对渔业的补贴</t>
  </si>
  <si>
    <t>2130152</t>
  </si>
  <si>
    <t xml:space="preserve">      对高校毕业生到基层任职补助</t>
  </si>
  <si>
    <t>2130153</t>
  </si>
  <si>
    <t xml:space="preserve">      农田建设</t>
  </si>
  <si>
    <t>2130199</t>
  </si>
  <si>
    <t xml:space="preserve">      其他农业农村支出</t>
  </si>
  <si>
    <t>21302</t>
  </si>
  <si>
    <t xml:space="preserve">    林业和草原</t>
  </si>
  <si>
    <t>2130201</t>
  </si>
  <si>
    <t>2130202</t>
  </si>
  <si>
    <t>2130203</t>
  </si>
  <si>
    <t>2130204</t>
  </si>
  <si>
    <t xml:space="preserve">      事业机构</t>
  </si>
  <si>
    <t>2130205</t>
  </si>
  <si>
    <t xml:space="preserve">      森林资源培育</t>
  </si>
  <si>
    <t>2130206</t>
  </si>
  <si>
    <t xml:space="preserve">      技术推广与转化</t>
  </si>
  <si>
    <t>2130207</t>
  </si>
  <si>
    <t xml:space="preserve">      森林资源管理</t>
  </si>
  <si>
    <t>2130209</t>
  </si>
  <si>
    <t xml:space="preserve">      森林生态效益补偿</t>
  </si>
  <si>
    <t>2130210</t>
  </si>
  <si>
    <t xml:space="preserve">      自然保护区等管理</t>
  </si>
  <si>
    <t>2130211</t>
  </si>
  <si>
    <t xml:space="preserve">      动植物保护</t>
  </si>
  <si>
    <t>2130212</t>
  </si>
  <si>
    <t xml:space="preserve">      湿地保护</t>
  </si>
  <si>
    <t>2130213</t>
  </si>
  <si>
    <t xml:space="preserve">      执法与监督</t>
  </si>
  <si>
    <t>2130217</t>
  </si>
  <si>
    <t xml:space="preserve">      防沙治沙</t>
  </si>
  <si>
    <t>2130220</t>
  </si>
  <si>
    <t xml:space="preserve">      对外合作与交流</t>
  </si>
  <si>
    <t>2130221</t>
  </si>
  <si>
    <t xml:space="preserve">      产业化管理</t>
  </si>
  <si>
    <t>2130223</t>
  </si>
  <si>
    <t xml:space="preserve">      信息管理</t>
  </si>
  <si>
    <t>2130226</t>
  </si>
  <si>
    <t xml:space="preserve">      林区公共支出</t>
  </si>
  <si>
    <t>2130227</t>
  </si>
  <si>
    <t xml:space="preserve">      贷款贴息</t>
  </si>
  <si>
    <t>2130232</t>
  </si>
  <si>
    <t xml:space="preserve">      成品油价格改革对林业的补贴</t>
  </si>
  <si>
    <t>2130234</t>
  </si>
  <si>
    <t xml:space="preserve">      林业草原防灾减灾</t>
  </si>
  <si>
    <t>2130235</t>
  </si>
  <si>
    <t xml:space="preserve">       国家公园</t>
  </si>
  <si>
    <t>2130236</t>
  </si>
  <si>
    <t xml:space="preserve">       草原管理</t>
  </si>
  <si>
    <t>2130237</t>
  </si>
  <si>
    <t xml:space="preserve">       行业业务管理</t>
  </si>
  <si>
    <t>2130299</t>
  </si>
  <si>
    <t xml:space="preserve">      其他林业和草原支出</t>
  </si>
  <si>
    <t>21303</t>
  </si>
  <si>
    <t xml:space="preserve">    水利</t>
  </si>
  <si>
    <t>2130301</t>
  </si>
  <si>
    <t>2130302</t>
  </si>
  <si>
    <t>2130303</t>
  </si>
  <si>
    <t>2130304</t>
  </si>
  <si>
    <t xml:space="preserve">      水利行业业务管理</t>
  </si>
  <si>
    <t>2130305</t>
  </si>
  <si>
    <t xml:space="preserve">      水利工程建设</t>
  </si>
  <si>
    <t>2130306</t>
  </si>
  <si>
    <t xml:space="preserve">      水利工程运行与维护</t>
  </si>
  <si>
    <t>2130307</t>
  </si>
  <si>
    <t xml:space="preserve">      长江黄河等流域管理</t>
  </si>
  <si>
    <t>2130308</t>
  </si>
  <si>
    <t xml:space="preserve">      水利前期工作</t>
  </si>
  <si>
    <t>2130309</t>
  </si>
  <si>
    <t xml:space="preserve">      水利执法监督</t>
  </si>
  <si>
    <t>2130310</t>
  </si>
  <si>
    <t xml:space="preserve">      水土保持</t>
  </si>
  <si>
    <t>2130311</t>
  </si>
  <si>
    <t xml:space="preserve">      水资源节约管理与保护</t>
  </si>
  <si>
    <t>2130312</t>
  </si>
  <si>
    <t xml:space="preserve">      水质监测</t>
  </si>
  <si>
    <t>2130313</t>
  </si>
  <si>
    <t xml:space="preserve">      水文测报</t>
  </si>
  <si>
    <t>2130314</t>
  </si>
  <si>
    <t xml:space="preserve">      防汛</t>
  </si>
  <si>
    <t>2130315</t>
  </si>
  <si>
    <t xml:space="preserve">      抗旱</t>
  </si>
  <si>
    <t>2130316</t>
  </si>
  <si>
    <t xml:space="preserve">      农村水利</t>
  </si>
  <si>
    <t>2130317</t>
  </si>
  <si>
    <t xml:space="preserve">      水利技术推广</t>
  </si>
  <si>
    <t>2130318</t>
  </si>
  <si>
    <t xml:space="preserve">      国际河流治理与管理</t>
  </si>
  <si>
    <t>2130319</t>
  </si>
  <si>
    <t xml:space="preserve">      江河湖库水系综合整治</t>
  </si>
  <si>
    <t>2130321</t>
  </si>
  <si>
    <t xml:space="preserve">      大中型水库移民后期扶持专项支出</t>
  </si>
  <si>
    <t>2130322</t>
  </si>
  <si>
    <t xml:space="preserve">      水利安全监督</t>
  </si>
  <si>
    <t>2130333</t>
  </si>
  <si>
    <t>2130334</t>
  </si>
  <si>
    <t xml:space="preserve">      水利建设征地及移民支出</t>
  </si>
  <si>
    <t>2130335</t>
  </si>
  <si>
    <t xml:space="preserve">      农村人畜饮水</t>
  </si>
  <si>
    <t>2130336</t>
  </si>
  <si>
    <t xml:space="preserve">      南水北调工程建设</t>
  </si>
  <si>
    <t>2130337</t>
  </si>
  <si>
    <t xml:space="preserve">      南水北调工程管理</t>
  </si>
  <si>
    <t>2130399</t>
  </si>
  <si>
    <t xml:space="preserve">      其他水利支出</t>
  </si>
  <si>
    <t>21305</t>
  </si>
  <si>
    <t xml:space="preserve">    扶贫</t>
  </si>
  <si>
    <t>2130501</t>
  </si>
  <si>
    <t>2130502</t>
  </si>
  <si>
    <t>2130503</t>
  </si>
  <si>
    <t>2130504</t>
  </si>
  <si>
    <t xml:space="preserve">      农村基础设施建设</t>
  </si>
  <si>
    <t>2130505</t>
  </si>
  <si>
    <t xml:space="preserve">      生产发展</t>
  </si>
  <si>
    <t>2130506</t>
  </si>
  <si>
    <t xml:space="preserve">      社会发展</t>
  </si>
  <si>
    <t>2130507</t>
  </si>
  <si>
    <t xml:space="preserve">      扶贫贷款奖补和贴息</t>
  </si>
  <si>
    <t>2130508</t>
  </si>
  <si>
    <t xml:space="preserve">      “三西”农业建设专项补助</t>
  </si>
  <si>
    <t>2130550</t>
  </si>
  <si>
    <t xml:space="preserve">      扶贫事业机构</t>
  </si>
  <si>
    <t>2130599</t>
  </si>
  <si>
    <t xml:space="preserve">      其他扶贫支出</t>
  </si>
  <si>
    <t>21307</t>
  </si>
  <si>
    <t xml:space="preserve">    农村综合改革</t>
  </si>
  <si>
    <t>2130701</t>
  </si>
  <si>
    <t xml:space="preserve">      对村级公益事业建设的补助</t>
  </si>
  <si>
    <t>2130704</t>
  </si>
  <si>
    <t xml:space="preserve">      国有农场办社会职能改革补助</t>
  </si>
  <si>
    <t>2130705</t>
  </si>
  <si>
    <t xml:space="preserve">      对村民委员会和村党支部的补助</t>
  </si>
  <si>
    <t>2130706</t>
  </si>
  <si>
    <t xml:space="preserve">      对村集体经济组织的补助</t>
  </si>
  <si>
    <t>2130707</t>
  </si>
  <si>
    <t xml:space="preserve">      农村综合改革示范试点补助</t>
  </si>
  <si>
    <t>2130799</t>
  </si>
  <si>
    <t xml:space="preserve">      其他农村综合改革支出</t>
  </si>
  <si>
    <t>21308</t>
  </si>
  <si>
    <t xml:space="preserve">    普惠金融发展支出</t>
  </si>
  <si>
    <t>2130801</t>
  </si>
  <si>
    <t xml:space="preserve">      支持农村金融机构</t>
  </si>
  <si>
    <t>2130802</t>
  </si>
  <si>
    <t xml:space="preserve">      涉农贷款增量奖励</t>
  </si>
  <si>
    <t>2130803</t>
  </si>
  <si>
    <t xml:space="preserve">      农业保险保费补贴</t>
  </si>
  <si>
    <t>2130804</t>
  </si>
  <si>
    <t xml:space="preserve">      创业担保贷款贴息</t>
  </si>
  <si>
    <t>2130805</t>
  </si>
  <si>
    <t xml:space="preserve">      补充创业担保贷款基金</t>
  </si>
  <si>
    <t>2130899</t>
  </si>
  <si>
    <t xml:space="preserve">      其他普惠金融发展支出</t>
  </si>
  <si>
    <t>21309</t>
  </si>
  <si>
    <t xml:space="preserve">    目标价格补贴</t>
  </si>
  <si>
    <t>2130901</t>
  </si>
  <si>
    <t xml:space="preserve">      棉花目标价格补贴</t>
  </si>
  <si>
    <t xml:space="preserve">      其他目标价格补贴</t>
  </si>
  <si>
    <t>21399</t>
  </si>
  <si>
    <t xml:space="preserve">    其他农林水事务支出</t>
  </si>
  <si>
    <t>2139901</t>
  </si>
  <si>
    <t xml:space="preserve">      化解其他公益性乡村债务支出</t>
  </si>
  <si>
    <t>2139999</t>
  </si>
  <si>
    <t xml:space="preserve">      其他农林水事务支出</t>
  </si>
  <si>
    <t>214</t>
  </si>
  <si>
    <t xml:space="preserve">  交通运输支出</t>
  </si>
  <si>
    <t>21401</t>
  </si>
  <si>
    <t xml:space="preserve">    公路水路运输</t>
  </si>
  <si>
    <t>2140101</t>
  </si>
  <si>
    <t>2140102</t>
  </si>
  <si>
    <t>2140103</t>
  </si>
  <si>
    <t>2140104</t>
  </si>
  <si>
    <t xml:space="preserve">      公路建设</t>
  </si>
  <si>
    <t>2140106</t>
  </si>
  <si>
    <t xml:space="preserve">      公路养护</t>
  </si>
  <si>
    <t>2140109</t>
  </si>
  <si>
    <t xml:space="preserve">      公路运输信息化建设</t>
  </si>
  <si>
    <t>2140110</t>
  </si>
  <si>
    <t xml:space="preserve">      公路和运输安全</t>
  </si>
  <si>
    <t>2140111</t>
  </si>
  <si>
    <t xml:space="preserve">      公路还贷专项</t>
  </si>
  <si>
    <t>2140112</t>
  </si>
  <si>
    <t xml:space="preserve">      公路运输管理</t>
  </si>
  <si>
    <t>2140114</t>
  </si>
  <si>
    <t xml:space="preserve">      公路和运输技术标准化建设</t>
  </si>
  <si>
    <t>2140122</t>
  </si>
  <si>
    <t xml:space="preserve">      港口设施</t>
  </si>
  <si>
    <t>2140123</t>
  </si>
  <si>
    <t xml:space="preserve">      航道维护</t>
  </si>
  <si>
    <t>2140127</t>
  </si>
  <si>
    <t xml:space="preserve">      船舶检验</t>
  </si>
  <si>
    <t>2140128</t>
  </si>
  <si>
    <t xml:space="preserve">      救助打捞</t>
  </si>
  <si>
    <t>2140129</t>
  </si>
  <si>
    <t xml:space="preserve">      内河运输</t>
  </si>
  <si>
    <t>2140130</t>
  </si>
  <si>
    <t xml:space="preserve">      远洋运输</t>
  </si>
  <si>
    <t>2140131</t>
  </si>
  <si>
    <t xml:space="preserve">      海事管理</t>
  </si>
  <si>
    <t>2140133</t>
  </si>
  <si>
    <t xml:space="preserve">      航标事业发展支出</t>
  </si>
  <si>
    <t>2140136</t>
  </si>
  <si>
    <t xml:space="preserve">      水路运输管理支出</t>
  </si>
  <si>
    <t>2140138</t>
  </si>
  <si>
    <t xml:space="preserve">      口岸建设</t>
  </si>
  <si>
    <t>2140139</t>
  </si>
  <si>
    <t xml:space="preserve">      取消政府还贷二级公路收费专项支出</t>
  </si>
  <si>
    <t>2140199</t>
  </si>
  <si>
    <t xml:space="preserve">      其他公路水路运输支出</t>
  </si>
  <si>
    <t>21402</t>
  </si>
  <si>
    <t xml:space="preserve">    铁路运输</t>
  </si>
  <si>
    <t>2140201</t>
  </si>
  <si>
    <t>2140202</t>
  </si>
  <si>
    <t>2140203</t>
  </si>
  <si>
    <t>2140204</t>
  </si>
  <si>
    <t xml:space="preserve">      铁路路网建设</t>
  </si>
  <si>
    <t>2140205</t>
  </si>
  <si>
    <t xml:space="preserve">      铁路还贷专项</t>
  </si>
  <si>
    <t>2140206</t>
  </si>
  <si>
    <t xml:space="preserve">      铁路安全</t>
  </si>
  <si>
    <t>2140207</t>
  </si>
  <si>
    <t xml:space="preserve">      铁路专项运输</t>
  </si>
  <si>
    <t>2140208</t>
  </si>
  <si>
    <t xml:space="preserve">      行业监管</t>
  </si>
  <si>
    <t>2140299</t>
  </si>
  <si>
    <t xml:space="preserve">      其他铁路运输支出</t>
  </si>
  <si>
    <t>21403</t>
  </si>
  <si>
    <t xml:space="preserve">    民用航空运输</t>
  </si>
  <si>
    <t>2140301</t>
  </si>
  <si>
    <t>2140302</t>
  </si>
  <si>
    <t>2140303</t>
  </si>
  <si>
    <t>2140304</t>
  </si>
  <si>
    <t xml:space="preserve">      机场建设</t>
  </si>
  <si>
    <t>2140305</t>
  </si>
  <si>
    <t xml:space="preserve">      空管系统建设</t>
  </si>
  <si>
    <t>2140306</t>
  </si>
  <si>
    <t xml:space="preserve">      民航还贷专项支出</t>
  </si>
  <si>
    <t>2140307</t>
  </si>
  <si>
    <t xml:space="preserve">      民用航空安全</t>
  </si>
  <si>
    <t>2140308</t>
  </si>
  <si>
    <t xml:space="preserve">      民航专项运输</t>
  </si>
  <si>
    <t>2140399</t>
  </si>
  <si>
    <t xml:space="preserve">      其他民用航空运输支出</t>
  </si>
  <si>
    <t>21404</t>
  </si>
  <si>
    <t xml:space="preserve">    成品油价格改革对交通运输的补贴</t>
  </si>
  <si>
    <t>2140401</t>
  </si>
  <si>
    <t xml:space="preserve">      对城市公交的补贴</t>
  </si>
  <si>
    <t>2140402</t>
  </si>
  <si>
    <t xml:space="preserve">      对农村道路客运的补贴</t>
  </si>
  <si>
    <t>2140403</t>
  </si>
  <si>
    <t xml:space="preserve">      对出租车的补贴</t>
  </si>
  <si>
    <t>2140499</t>
  </si>
  <si>
    <t xml:space="preserve">      成品油价格改革补贴其他支出</t>
  </si>
  <si>
    <t>21405</t>
  </si>
  <si>
    <t xml:space="preserve">    邮政业支出</t>
  </si>
  <si>
    <t>2140501</t>
  </si>
  <si>
    <t>2140502</t>
  </si>
  <si>
    <t>2140503</t>
  </si>
  <si>
    <t>2140504</t>
  </si>
  <si>
    <t>2140505</t>
  </si>
  <si>
    <t xml:space="preserve">      邮政普遍服务与特殊服务</t>
  </si>
  <si>
    <t>2140599</t>
  </si>
  <si>
    <t xml:space="preserve">      其他邮政业支出</t>
  </si>
  <si>
    <t>21406</t>
  </si>
  <si>
    <t xml:space="preserve">    车辆购置税支出</t>
  </si>
  <si>
    <t>2140601</t>
  </si>
  <si>
    <t xml:space="preserve">      车辆购置税用于公路等基础设施建设支出</t>
  </si>
  <si>
    <t>2140602</t>
  </si>
  <si>
    <t xml:space="preserve">      车辆购置税用于农村公路建设支出</t>
  </si>
  <si>
    <t>2140603</t>
  </si>
  <si>
    <t xml:space="preserve">      车辆购置税用于老旧汽车报废更新补贴</t>
  </si>
  <si>
    <t>2140699</t>
  </si>
  <si>
    <t xml:space="preserve">      车辆购置税其他支出</t>
  </si>
  <si>
    <t>21499</t>
  </si>
  <si>
    <t xml:space="preserve">    其他交通运输支出</t>
  </si>
  <si>
    <t>2149901</t>
  </si>
  <si>
    <t xml:space="preserve">      公共交通运营补助</t>
  </si>
  <si>
    <t>2149999</t>
  </si>
  <si>
    <t xml:space="preserve">      其他交通运输支出</t>
  </si>
  <si>
    <t>215</t>
  </si>
  <si>
    <t xml:space="preserve">  资源勘探工业信息等支出</t>
  </si>
  <si>
    <t>21501</t>
  </si>
  <si>
    <t xml:space="preserve">    资源勘探开发</t>
  </si>
  <si>
    <t>2150101</t>
  </si>
  <si>
    <t>2150102</t>
  </si>
  <si>
    <t>2150103</t>
  </si>
  <si>
    <t>2150104</t>
  </si>
  <si>
    <t xml:space="preserve">      煤炭勘探开采和洗选</t>
  </si>
  <si>
    <t>2150105</t>
  </si>
  <si>
    <t xml:space="preserve">      石油和天然气勘探开采</t>
  </si>
  <si>
    <t>2150106</t>
  </si>
  <si>
    <t xml:space="preserve">      黑色金属矿勘探和采选</t>
  </si>
  <si>
    <t>2150107</t>
  </si>
  <si>
    <t xml:space="preserve">      有色金属矿勘探和采选</t>
  </si>
  <si>
    <t>2150108</t>
  </si>
  <si>
    <t xml:space="preserve">      非金属矿勘探和采选</t>
  </si>
  <si>
    <t>2150199</t>
  </si>
  <si>
    <t xml:space="preserve">      其他资源勘探业支出</t>
  </si>
  <si>
    <t>21502</t>
  </si>
  <si>
    <t xml:space="preserve">    制造业</t>
  </si>
  <si>
    <t>2150201</t>
  </si>
  <si>
    <t>2150202</t>
  </si>
  <si>
    <t>2150203</t>
  </si>
  <si>
    <t>2150204</t>
  </si>
  <si>
    <t xml:space="preserve">      纺织业</t>
  </si>
  <si>
    <t>2150205</t>
  </si>
  <si>
    <t xml:space="preserve">      医药制造业</t>
  </si>
  <si>
    <t>2150206</t>
  </si>
  <si>
    <t xml:space="preserve">      非金属矿物制品业</t>
  </si>
  <si>
    <t>2150207</t>
  </si>
  <si>
    <t xml:space="preserve">      通信设备、计算机及其他电子设备制造业</t>
  </si>
  <si>
    <t>2150208</t>
  </si>
  <si>
    <t xml:space="preserve">      交通运输设备制造业</t>
  </si>
  <si>
    <t>2150209</t>
  </si>
  <si>
    <t xml:space="preserve">      电气机械及器材制造业</t>
  </si>
  <si>
    <t>2150210</t>
  </si>
  <si>
    <t xml:space="preserve">      工艺品及其他制造业</t>
  </si>
  <si>
    <t>2150212</t>
  </si>
  <si>
    <t xml:space="preserve">      石油加工、炼焦及核燃料加工业</t>
  </si>
  <si>
    <t>2150213</t>
  </si>
  <si>
    <t xml:space="preserve">      化学原料及化学制品制造业</t>
  </si>
  <si>
    <t>2150214</t>
  </si>
  <si>
    <t xml:space="preserve">      黑色金属冶炼及压延加工业</t>
  </si>
  <si>
    <t>2150215</t>
  </si>
  <si>
    <t xml:space="preserve">      有色金属冶炼及压延加工业</t>
  </si>
  <si>
    <t>2150299</t>
  </si>
  <si>
    <t xml:space="preserve">      其他制造业支出</t>
  </si>
  <si>
    <t>21503</t>
  </si>
  <si>
    <t xml:space="preserve">    建筑业</t>
  </si>
  <si>
    <t>2150301</t>
  </si>
  <si>
    <t>2150302</t>
  </si>
  <si>
    <t>2150303</t>
  </si>
  <si>
    <t>2150399</t>
  </si>
  <si>
    <t xml:space="preserve">      其他建筑业支出</t>
  </si>
  <si>
    <t>21505</t>
  </si>
  <si>
    <t xml:space="preserve">    工业和信息产业监管</t>
  </si>
  <si>
    <t>2150501</t>
  </si>
  <si>
    <t>2150502</t>
  </si>
  <si>
    <t>2150503</t>
  </si>
  <si>
    <t>2150505</t>
  </si>
  <si>
    <t xml:space="preserve">      战备应急</t>
  </si>
  <si>
    <t>2150507</t>
  </si>
  <si>
    <t xml:space="preserve">      专用通信</t>
  </si>
  <si>
    <t>2150508</t>
  </si>
  <si>
    <t xml:space="preserve">      无线电及信息通信监管</t>
  </si>
  <si>
    <t xml:space="preserve">      工程建设及运行维护</t>
  </si>
  <si>
    <t xml:space="preserve">      产业发展</t>
  </si>
  <si>
    <t>2150599</t>
  </si>
  <si>
    <t xml:space="preserve">      其他工业和信息产业监管支出</t>
  </si>
  <si>
    <t>21507</t>
  </si>
  <si>
    <t xml:space="preserve">    国有资产监管</t>
  </si>
  <si>
    <t>金口河区2021年政府预算公开报表</t>
  </si>
  <si>
    <t>上级共同事权转移支付(提前通知)</t>
  </si>
  <si>
    <t>新增一般债券收</t>
  </si>
  <si>
    <t>2021年金口河区一般公共预算收支预算平衡表</t>
  </si>
  <si>
    <t>预算数</t>
  </si>
  <si>
    <t>上年执行数</t>
  </si>
  <si>
    <t>上年执行数</t>
  </si>
  <si>
    <t>预算数为上年执行数%</t>
  </si>
  <si>
    <t>执行数</t>
  </si>
  <si>
    <t>执行数占预算数%</t>
  </si>
  <si>
    <t>执行数占预算数%</t>
  </si>
  <si>
    <t>上年执行数</t>
  </si>
  <si>
    <t>新增一般债券收入</t>
  </si>
  <si>
    <t>预算数</t>
  </si>
  <si>
    <t>序号</t>
  </si>
  <si>
    <t>项目</t>
  </si>
  <si>
    <t>合计</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</si>
  <si>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</si>
  <si>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</si>
  <si>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</si>
  <si>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</si>
  <si>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</si>
  <si>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</si>
  <si>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</si>
  <si>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</si>
  <si>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</si>
  <si>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</si>
  <si>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</si>
  <si>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</si>
  <si>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</si>
  <si>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</si>
  <si>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</si>
  <si>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</si>
  <si>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</si>
  <si>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</si>
  <si>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</si>
  <si>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</si>
  <si>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</si>
  <si>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</si>
  <si>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</si>
  <si>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</si>
  <si>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</si>
  <si>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</si>
  <si>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</si>
  <si>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</si>
  <si>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</si>
  <si>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</si>
  <si>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</si>
  <si>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</si>
  <si>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</si>
  <si>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</si>
  <si>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</si>
  <si>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</si>
  <si>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</si>
  <si>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</si>
  <si>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</si>
  <si>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</si>
  <si>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</si>
  <si>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</si>
  <si>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</si>
  <si>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</si>
  <si>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</si>
  <si>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</si>
  <si>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</si>
  <si>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</si>
  <si>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</si>
  <si>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</si>
  <si>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</si>
  <si>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</si>
  <si>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</si>
  <si>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</si>
  <si>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</si>
  <si>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</si>
  <si>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</si>
  <si>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</si>
  <si>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</si>
  <si>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</si>
  <si>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</si>
  <si>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</si>
  <si>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</si>
  <si>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</si>
  <si>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</si>
  <si>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</si>
  <si>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</si>
  <si>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</si>
  <si>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</si>
  <si>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</si>
  <si>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</si>
  <si>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</si>
  <si>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</si>
  <si>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</si>
  <si>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</si>
  <si>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</si>
  <si>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</si>
  <si>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</si>
  <si>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</si>
  <si>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</si>
  <si>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2021年金口河区一般公共预算转移支付项目名称</t>
  </si>
  <si>
    <t>93040009003-提前下达2019年中央和省级财政军队转业干部补助资金</t>
  </si>
  <si>
    <t>93050009016-公路应急抢险救灾补助资金</t>
  </si>
  <si>
    <t>93050009007-2019年自然灾害救灾资金预算</t>
  </si>
  <si>
    <t>93040009021-中央财政补助经费预算（第一批）</t>
  </si>
  <si>
    <t>93040009022-退役士兵社保接续省级财政补助经费预算</t>
  </si>
  <si>
    <t>93039980014-2020年农村综合改革转移支付预算</t>
  </si>
  <si>
    <t>93030009113-省级财政新增能繁母猪补贴资金</t>
  </si>
  <si>
    <t>93060009110-根据乐市财政金[2020]5号，下达2019年创业担保贷款贴息及奖补资金</t>
  </si>
  <si>
    <t>93030009112-深度贫困县农村实用人才免费定向培养资金</t>
  </si>
  <si>
    <t>77070444001-应对新冠肺炎疫情缓解企业经营困难政策措施兑现资金</t>
  </si>
  <si>
    <t>93010009023-2019年民兵预备役专项资金</t>
  </si>
  <si>
    <t>93010009108-2019年中央和省级政法转移支付资金</t>
  </si>
  <si>
    <t>93019980053-2020年铁路护路联防专项资金</t>
  </si>
  <si>
    <t>37130110303-困难残疾人生活补贴市级配套资金</t>
  </si>
  <si>
    <t>37130110304-重度残疾人护理补贴市级配套资金</t>
  </si>
  <si>
    <t>93050009130-2019年中央自然灾害救灾资金</t>
  </si>
  <si>
    <t>38230110203-地质环境治理及保护</t>
  </si>
  <si>
    <t>93050009121-2019年第二批工业发展资金</t>
  </si>
  <si>
    <t>93050009109-2019年第三批工业发展资金</t>
  </si>
  <si>
    <t>93030009101-2019年中央财政农业生产救灾资金</t>
  </si>
  <si>
    <t>93010009024-2019年民兵训练补助经费</t>
  </si>
  <si>
    <t>93079980084-2020年生态环境保护专项资金（第二批）</t>
  </si>
  <si>
    <t>93039980047-2020年中央财政土地指标跨省域调剂收入安排的支出预算</t>
  </si>
  <si>
    <t>93030009104-乡村振兴农业产业发展贷款风险补偿金省级财政奖补资金</t>
  </si>
  <si>
    <t>77070433001-2019年扶持发展村级集体经济市级配套资金</t>
  </si>
  <si>
    <t>93039980071-2020农村综合改革转移支付预算</t>
  </si>
  <si>
    <t>93069980065-2020年普惠金融发展专项资金预算指标</t>
  </si>
  <si>
    <t>30730110102-市级民族专项资金</t>
  </si>
  <si>
    <t>99930610401-创业担保贷款贴息</t>
  </si>
  <si>
    <t>99930610101-农业保险保费补贴</t>
  </si>
  <si>
    <t>93050009129-2019年交通建设第四批省级补助资金</t>
  </si>
  <si>
    <t>93079980102-2020年第一批地质灾害防治省级补助资金支出预算</t>
  </si>
  <si>
    <t>38130110102707-公路运输量统计样本专项调查</t>
  </si>
  <si>
    <t>93049980068-2020年重大传染病防控中央补助资金</t>
  </si>
  <si>
    <t>30230110201-全市人社公共服务体系建设</t>
  </si>
  <si>
    <t>93039980164-2020年农村综合改革转移支付预算</t>
  </si>
  <si>
    <t>93029980202-2020年体育发展专项资金（第一批）预算</t>
  </si>
  <si>
    <t>99930610601-扶贫保资金</t>
  </si>
  <si>
    <t>93059980133-2020年省级农村饮水安全专项资金预算</t>
  </si>
  <si>
    <t>93050009134-2018年度城市公交车成品油价格补助资金</t>
  </si>
  <si>
    <t>93029980088-2020年省级支持学前教育发展专项资金（幼儿资助部分）</t>
  </si>
  <si>
    <t>930029980088-2020年中央支持学前教育发展专项资金（幼儿资助部分）</t>
  </si>
  <si>
    <t>93029970113-下达2020年第一批省级科技计划项目资金</t>
  </si>
  <si>
    <t>93029980105-2020年省级学前教育发展专项资金（民族地区村级辅导员）</t>
  </si>
  <si>
    <t>93029980185-根据川财教【2020】103号，下达贷款贴息和纾解旅行社经营困难资金</t>
  </si>
  <si>
    <t>93079980154-2020年第二批地质灾害防治（中央）补助资金支出预算</t>
  </si>
  <si>
    <t>93029980103-2020年省级公共文化服务体系建设专项资金（文化扶贫）</t>
  </si>
  <si>
    <t>93039980183-2020年第二批中央财政土地指标跨省域调剂收入安排的支出预算</t>
  </si>
  <si>
    <t>93039980180-2020年农村综合改革转移支付预算</t>
  </si>
  <si>
    <t>93059980118-2020年征兵经费预算</t>
  </si>
  <si>
    <t>93050009136-2019年农村客运出租车成品油价格补助资金</t>
  </si>
  <si>
    <t>37130110301-社会化养老服务体系发展市级配套资金</t>
  </si>
  <si>
    <t>93059980264-2020年水生态治理中小河流治理等其他水利工程专项中央预算内投资支出预算</t>
  </si>
  <si>
    <t>93059980270-2020年农业可持续发展专项（畜禽粪污资源化利用整县推进项目和生猪化养殖场建设补助项目）中央预算内投</t>
  </si>
  <si>
    <t>93059980275-2020年省预算内基本建设资金支出预算</t>
  </si>
  <si>
    <t>93049980250-2020年卫生健康中央和省级补助资金（第三批）</t>
  </si>
  <si>
    <t>93059980274-“811”洪灾交通住建应急资金</t>
  </si>
  <si>
    <t>93059980209-2020年省级供销综合改革及发展专项资金</t>
  </si>
  <si>
    <t>93019980219-2020年中央食品监管补助资金和2020年省级市场监管专项资金</t>
  </si>
  <si>
    <t xml:space="preserve">      华侨事务</t>
  </si>
  <si>
    <t>2013450</t>
  </si>
  <si>
    <t>2013499</t>
  </si>
  <si>
    <t xml:space="preserve">      其他统战事务支出</t>
  </si>
  <si>
    <t>20135</t>
  </si>
  <si>
    <t xml:space="preserve">    对外联络事务</t>
  </si>
  <si>
    <t>2013501</t>
  </si>
  <si>
    <t>2013502</t>
  </si>
  <si>
    <t>2013503</t>
  </si>
  <si>
    <t>2013550</t>
  </si>
  <si>
    <t>2013599</t>
  </si>
  <si>
    <t xml:space="preserve">      其他对外联络事务支出</t>
  </si>
  <si>
    <t>20136</t>
  </si>
  <si>
    <t xml:space="preserve">    其他共产党事务支出</t>
  </si>
  <si>
    <t>2013601</t>
  </si>
  <si>
    <t>2013602</t>
  </si>
  <si>
    <t>2013603</t>
  </si>
  <si>
    <t>2013650</t>
  </si>
  <si>
    <t>2013699</t>
  </si>
  <si>
    <t xml:space="preserve">      其他共产党事务支出</t>
  </si>
  <si>
    <t>20137</t>
  </si>
  <si>
    <t xml:space="preserve">    网信事务</t>
  </si>
  <si>
    <t>2013701</t>
  </si>
  <si>
    <t xml:space="preserve">       行政运行</t>
  </si>
  <si>
    <t>2013702</t>
  </si>
  <si>
    <t xml:space="preserve">       一般行政管理事务</t>
  </si>
  <si>
    <t>2013703</t>
  </si>
  <si>
    <t xml:space="preserve">       机关服务</t>
  </si>
  <si>
    <t>2013704</t>
  </si>
  <si>
    <t xml:space="preserve">       信息安全事务</t>
  </si>
  <si>
    <t>2013750</t>
  </si>
  <si>
    <t xml:space="preserve">       事业运行</t>
  </si>
  <si>
    <t>2013799</t>
  </si>
  <si>
    <t xml:space="preserve">       其他网信事务支出</t>
  </si>
  <si>
    <t>20138</t>
  </si>
  <si>
    <t xml:space="preserve">   市场监督管理事务</t>
  </si>
  <si>
    <t>2013801</t>
  </si>
  <si>
    <t>2013802</t>
  </si>
  <si>
    <t>2013803</t>
  </si>
  <si>
    <t xml:space="preserve">表一   </t>
  </si>
  <si>
    <t xml:space="preserve">表二   </t>
  </si>
  <si>
    <t xml:space="preserve">表三      </t>
  </si>
  <si>
    <t xml:space="preserve">表四     </t>
  </si>
  <si>
    <t xml:space="preserve">表五     </t>
  </si>
  <si>
    <t xml:space="preserve">表六      </t>
  </si>
  <si>
    <t xml:space="preserve">表七     </t>
  </si>
  <si>
    <t xml:space="preserve">表八      </t>
  </si>
  <si>
    <t xml:space="preserve">表九       </t>
  </si>
  <si>
    <t xml:space="preserve">表十       </t>
  </si>
  <si>
    <t xml:space="preserve">表十一     </t>
  </si>
  <si>
    <t xml:space="preserve">表十二       </t>
  </si>
  <si>
    <t xml:space="preserve">表十三      </t>
  </si>
  <si>
    <t xml:space="preserve">表十四      </t>
  </si>
  <si>
    <t xml:space="preserve">表十五      </t>
  </si>
  <si>
    <t>2021年金口河区级一般公共预算部门经济分类基本支出预算表</t>
  </si>
  <si>
    <t xml:space="preserve">表十六      </t>
  </si>
  <si>
    <t>2021年金口河区级一般公共预算部门经济分类基本支出预算表</t>
  </si>
  <si>
    <t>附件16</t>
  </si>
  <si>
    <t>预算科目（项目）</t>
  </si>
  <si>
    <t>为上年执行数%</t>
  </si>
  <si>
    <t>（一）一般公共服务支出</t>
  </si>
  <si>
    <t>项目一</t>
  </si>
  <si>
    <t>（二）公共安全支出</t>
  </si>
  <si>
    <t>单位：元</t>
  </si>
  <si>
    <t>50902</t>
  </si>
  <si>
    <t xml:space="preserve"> 助学金</t>
  </si>
  <si>
    <t>50903</t>
  </si>
  <si>
    <t xml:space="preserve"> 个人农业生产补贴</t>
  </si>
  <si>
    <t>50905</t>
  </si>
  <si>
    <t xml:space="preserve"> 离退休费</t>
  </si>
  <si>
    <t>50999</t>
  </si>
  <si>
    <t xml:space="preserve"> 其他对个人和家庭补助</t>
  </si>
  <si>
    <t>对社会保险基金补助</t>
  </si>
  <si>
    <t>补充全国社会保障基金</t>
  </si>
  <si>
    <t>对机关事业单位职业年金的补助</t>
  </si>
  <si>
    <t>51101</t>
  </si>
  <si>
    <t xml:space="preserve"> 国内债务付息</t>
  </si>
  <si>
    <t>国内债务发行费用</t>
  </si>
  <si>
    <t>国内债务还本</t>
  </si>
  <si>
    <t>国外债务还本</t>
  </si>
  <si>
    <t>51301</t>
  </si>
  <si>
    <t xml:space="preserve"> 上下级政府间转移性支出</t>
  </si>
  <si>
    <t>预备费</t>
  </si>
  <si>
    <t>预留</t>
  </si>
  <si>
    <t>59999</t>
  </si>
  <si>
    <t xml:space="preserve"> 大型修缮</t>
  </si>
  <si>
    <t xml:space="preserve"> 其他资本性支出</t>
  </si>
  <si>
    <t>表15</t>
  </si>
  <si>
    <t>2020年金口河区一般公共预算收支执行情况表</t>
  </si>
  <si>
    <t>2020年金口河区政府性基金预算收支执行情况表</t>
  </si>
  <si>
    <t>2020年金口河区国有资本经营预算收支执行情况表</t>
  </si>
  <si>
    <t>2020年金口河区社会保险基金预算收支执行情况表</t>
  </si>
  <si>
    <t>2021年金口河区地方一般公共预算收入预算表</t>
  </si>
  <si>
    <t>2021年金口河区一般公共预算支出预算表</t>
  </si>
  <si>
    <t>2021年金口河区级一般公共预算收入预算表</t>
  </si>
  <si>
    <t>2021年金口河区级一般公共预算支出预算表</t>
  </si>
  <si>
    <t>2021年上级对金口河区税收返还和转移支付补助预算表</t>
  </si>
  <si>
    <t>2021年金口河区对下税收返还和转移支付补助预算表</t>
  </si>
  <si>
    <r>
      <t>2021</t>
    </r>
    <r>
      <rPr>
        <sz val="11"/>
        <color indexed="8"/>
        <rFont val="宋体"/>
        <family val="0"/>
      </rPr>
      <t>年金口河区一般公共预算转移支付项目名称</t>
    </r>
  </si>
  <si>
    <t>2021年金口河区一般公共预算政府经济分类支出预算表</t>
  </si>
  <si>
    <t>2150701</t>
  </si>
  <si>
    <t>2150702</t>
  </si>
  <si>
    <t>2150703</t>
  </si>
  <si>
    <t>2150704</t>
  </si>
  <si>
    <t xml:space="preserve">      国有企业监事会专项</t>
  </si>
  <si>
    <t>2150705</t>
  </si>
  <si>
    <t xml:space="preserve">      中央企业专项管理</t>
  </si>
  <si>
    <t>2150799</t>
  </si>
  <si>
    <t xml:space="preserve">      其他国有资产监管支出</t>
  </si>
  <si>
    <t>21508</t>
  </si>
  <si>
    <t xml:space="preserve">    支持中小企业发展和管理支出</t>
  </si>
  <si>
    <t>2150801</t>
  </si>
  <si>
    <t>2150802</t>
  </si>
  <si>
    <t>2150803</t>
  </si>
  <si>
    <t>2150804</t>
  </si>
  <si>
    <t xml:space="preserve">      科技型中小企业技术创新基金</t>
  </si>
  <si>
    <t>2150805</t>
  </si>
  <si>
    <t xml:space="preserve">      中小企业发展专项</t>
  </si>
  <si>
    <t>2019901</t>
  </si>
  <si>
    <t xml:space="preserve">      国家赔偿费用支出</t>
  </si>
  <si>
    <t>2019999</t>
  </si>
  <si>
    <t xml:space="preserve">      其他一般公共服务支出</t>
  </si>
  <si>
    <t>202</t>
  </si>
  <si>
    <t xml:space="preserve">  外交支出</t>
  </si>
  <si>
    <t>20201</t>
  </si>
  <si>
    <t xml:space="preserve">    外交管理事务</t>
  </si>
  <si>
    <t>2020101</t>
  </si>
  <si>
    <t>2020102</t>
  </si>
  <si>
    <t>2020103</t>
  </si>
  <si>
    <t>2020104</t>
  </si>
  <si>
    <t>2020150</t>
  </si>
  <si>
    <t>2020199</t>
  </si>
  <si>
    <t xml:space="preserve">      其他外交管理事务支出</t>
  </si>
  <si>
    <t>20202</t>
  </si>
  <si>
    <t xml:space="preserve">    驻外机构</t>
  </si>
  <si>
    <t>2020201</t>
  </si>
  <si>
    <t xml:space="preserve">      驻外使领馆(团、处)</t>
  </si>
  <si>
    <t>2020202</t>
  </si>
  <si>
    <t xml:space="preserve">      其他驻外机构支出</t>
  </si>
  <si>
    <t>20203</t>
  </si>
  <si>
    <t xml:space="preserve">    对外援助</t>
  </si>
  <si>
    <t>2020304</t>
  </si>
  <si>
    <t xml:space="preserve">      援外优惠贷款贴息</t>
  </si>
  <si>
    <t xml:space="preserve">      对外援助</t>
  </si>
  <si>
    <t>20204</t>
  </si>
  <si>
    <t xml:space="preserve">    国际组织</t>
  </si>
  <si>
    <t>2020401</t>
  </si>
  <si>
    <t xml:space="preserve">      国际组织会费</t>
  </si>
  <si>
    <t>2020402</t>
  </si>
  <si>
    <t xml:space="preserve">      国际组织捐赠</t>
  </si>
  <si>
    <t>2020403</t>
  </si>
  <si>
    <t xml:space="preserve">      维和摊款</t>
  </si>
  <si>
    <t>2020404</t>
  </si>
  <si>
    <t xml:space="preserve">      国际组织股金及基金</t>
  </si>
  <si>
    <t>2020499</t>
  </si>
  <si>
    <t xml:space="preserve">      其他国际组织支出</t>
  </si>
  <si>
    <t>20205</t>
  </si>
  <si>
    <t xml:space="preserve">    对外合作与交流</t>
  </si>
  <si>
    <t>2020503</t>
  </si>
  <si>
    <t xml:space="preserve">      在华国际会议</t>
  </si>
  <si>
    <t>2020504</t>
  </si>
  <si>
    <t xml:space="preserve">      国际交流活动</t>
  </si>
  <si>
    <t>2020505</t>
  </si>
  <si>
    <t xml:space="preserve">      对外合作活动</t>
  </si>
  <si>
    <t xml:space="preserve">      其他商业服务业等支出</t>
  </si>
  <si>
    <t>217</t>
  </si>
  <si>
    <t xml:space="preserve">  金融支出</t>
  </si>
  <si>
    <t>21701</t>
  </si>
  <si>
    <t xml:space="preserve">    金融部门行政支出</t>
  </si>
  <si>
    <t>2170101</t>
  </si>
  <si>
    <t>2170102</t>
  </si>
  <si>
    <t>2170103</t>
  </si>
  <si>
    <t>2170104</t>
  </si>
  <si>
    <t xml:space="preserve">      安全防卫</t>
  </si>
  <si>
    <t>2170150</t>
  </si>
  <si>
    <t>2170199</t>
  </si>
  <si>
    <t xml:space="preserve">      金融部门其他行政支出</t>
  </si>
  <si>
    <t>21702</t>
  </si>
  <si>
    <t xml:space="preserve">    金融部门监管支出</t>
  </si>
  <si>
    <t>2170201</t>
  </si>
  <si>
    <t xml:space="preserve">      货币发行</t>
  </si>
  <si>
    <t>2170202</t>
  </si>
  <si>
    <t xml:space="preserve">      金融服务</t>
  </si>
  <si>
    <t>2170203</t>
  </si>
  <si>
    <t xml:space="preserve">      反假币</t>
  </si>
  <si>
    <t>2170204</t>
  </si>
  <si>
    <t xml:space="preserve">      重点金融机构监管</t>
  </si>
  <si>
    <t>2170205</t>
  </si>
  <si>
    <t xml:space="preserve">      金融稽查与案件处理</t>
  </si>
  <si>
    <t>2170206</t>
  </si>
  <si>
    <t xml:space="preserve">      金融行业电子化建设</t>
  </si>
  <si>
    <t>2170207</t>
  </si>
  <si>
    <t xml:space="preserve">      从业人员资格考试</t>
  </si>
  <si>
    <t>2170208</t>
  </si>
  <si>
    <t xml:space="preserve">      反洗钱</t>
  </si>
  <si>
    <t>2170299</t>
  </si>
  <si>
    <t xml:space="preserve">      金融部门其他监管支出</t>
  </si>
  <si>
    <t>21703</t>
  </si>
  <si>
    <t xml:space="preserve">    金融发展支出</t>
  </si>
  <si>
    <t>2170301</t>
  </si>
  <si>
    <t xml:space="preserve">      政策性银行亏损补贴</t>
  </si>
  <si>
    <t>2170302</t>
  </si>
  <si>
    <t xml:space="preserve">      利息费用补贴支出</t>
  </si>
  <si>
    <t>2170303</t>
  </si>
  <si>
    <t xml:space="preserve">      补充资本金</t>
  </si>
  <si>
    <t>2170304</t>
  </si>
  <si>
    <t xml:space="preserve">      风险基金补助</t>
  </si>
  <si>
    <t>2170399</t>
  </si>
  <si>
    <t xml:space="preserve">      其他金融发展支出</t>
  </si>
  <si>
    <t xml:space="preserve">    其他国防支出</t>
  </si>
  <si>
    <t xml:space="preserve">      其他国防支出</t>
  </si>
  <si>
    <t>204</t>
  </si>
  <si>
    <t xml:space="preserve">  公共安全支出</t>
  </si>
  <si>
    <t>20401</t>
  </si>
  <si>
    <t xml:space="preserve">    武装警察部队</t>
  </si>
  <si>
    <t>2040101</t>
  </si>
  <si>
    <t xml:space="preserve">      武装警察部队</t>
  </si>
  <si>
    <t>2040199</t>
  </si>
  <si>
    <t xml:space="preserve">      其他武装警察部队支出</t>
  </si>
  <si>
    <t>20402</t>
  </si>
  <si>
    <t xml:space="preserve">    公安</t>
  </si>
  <si>
    <t>2040201</t>
  </si>
  <si>
    <t>2040202</t>
  </si>
  <si>
    <t>2040203</t>
  </si>
  <si>
    <t>2040219</t>
  </si>
  <si>
    <t>2040220</t>
  </si>
  <si>
    <t xml:space="preserve">       执法办案</t>
  </si>
  <si>
    <t>2040221</t>
  </si>
  <si>
    <t xml:space="preserve">       特别业务</t>
  </si>
  <si>
    <t>2040222</t>
  </si>
  <si>
    <t xml:space="preserve">       特勤业务</t>
  </si>
  <si>
    <t>2040223</t>
  </si>
  <si>
    <t xml:space="preserve">       移民事务</t>
  </si>
  <si>
    <t>2040250</t>
  </si>
  <si>
    <t>2040299</t>
  </si>
  <si>
    <t xml:space="preserve">      其他公安支出</t>
  </si>
  <si>
    <t>20403</t>
  </si>
  <si>
    <t xml:space="preserve">    国家安全</t>
  </si>
  <si>
    <t>2040301</t>
  </si>
  <si>
    <t>2040302</t>
  </si>
  <si>
    <t>2040303</t>
  </si>
  <si>
    <t>2040304</t>
  </si>
  <si>
    <t xml:space="preserve">      安全业务</t>
  </si>
  <si>
    <t>2040350</t>
  </si>
  <si>
    <t>2040399</t>
  </si>
  <si>
    <t xml:space="preserve">      其他国家安全支出</t>
  </si>
  <si>
    <t>20404</t>
  </si>
  <si>
    <t xml:space="preserve">    检察</t>
  </si>
  <si>
    <t>2040401</t>
  </si>
  <si>
    <t>2040402</t>
  </si>
  <si>
    <t>2040403</t>
  </si>
  <si>
    <t>2040409</t>
  </si>
  <si>
    <t xml:space="preserve">      “两房”建设</t>
  </si>
  <si>
    <t>2040410</t>
  </si>
  <si>
    <t xml:space="preserve">       检察监督</t>
  </si>
  <si>
    <t>2040450</t>
  </si>
  <si>
    <t>2040499</t>
  </si>
  <si>
    <t xml:space="preserve">      其他检察支出</t>
  </si>
  <si>
    <t>20405</t>
  </si>
  <si>
    <t xml:space="preserve">    法院</t>
  </si>
  <si>
    <t>2040501</t>
  </si>
  <si>
    <t>2040502</t>
  </si>
  <si>
    <t>2040503</t>
  </si>
  <si>
    <t>2040504</t>
  </si>
  <si>
    <t xml:space="preserve">      案件审判</t>
  </si>
  <si>
    <t>2040505</t>
  </si>
  <si>
    <t xml:space="preserve">      案件执行</t>
  </si>
  <si>
    <t>2040506</t>
  </si>
  <si>
    <t xml:space="preserve">      “两庭”建设</t>
  </si>
  <si>
    <t>2040550</t>
  </si>
  <si>
    <t>2040599</t>
  </si>
  <si>
    <t xml:space="preserve">      其他法院支出</t>
  </si>
  <si>
    <t xml:space="preserve">      地质矿产资源与环境调查</t>
  </si>
  <si>
    <t>2200114</t>
  </si>
  <si>
    <t xml:space="preserve">      地质勘查与矿产资源管理</t>
  </si>
  <si>
    <t>2200115</t>
  </si>
  <si>
    <t xml:space="preserve">      地质转产项目财政贴息</t>
  </si>
  <si>
    <t>2200116</t>
  </si>
  <si>
    <t xml:space="preserve">      国外风险勘查</t>
  </si>
  <si>
    <t>2200119</t>
  </si>
  <si>
    <t xml:space="preserve">      地质勘查基金(周转金)支出</t>
  </si>
  <si>
    <t>2200120</t>
  </si>
  <si>
    <t xml:space="preserve">      海域与海岛管理</t>
  </si>
  <si>
    <t>2200121</t>
  </si>
  <si>
    <t xml:space="preserve">      自然资源国际合作与海洋权益维护</t>
  </si>
  <si>
    <t>2200122</t>
  </si>
  <si>
    <t xml:space="preserve">      自然资源卫星</t>
  </si>
  <si>
    <t>2200123</t>
  </si>
  <si>
    <t xml:space="preserve">      极地考察</t>
  </si>
  <si>
    <t>2200124</t>
  </si>
  <si>
    <t xml:space="preserve">      深海调查与资源开发</t>
  </si>
  <si>
    <t>2200125</t>
  </si>
  <si>
    <t xml:space="preserve">      海港航标维护</t>
  </si>
  <si>
    <t>2200126</t>
  </si>
  <si>
    <t xml:space="preserve">      海水淡化</t>
  </si>
  <si>
    <t>2200127</t>
  </si>
  <si>
    <t xml:space="preserve">      无居民海岛使用金支出</t>
  </si>
  <si>
    <t>2200128</t>
  </si>
  <si>
    <t xml:space="preserve">      海洋战略规划与预警监测</t>
  </si>
  <si>
    <t>2200129</t>
  </si>
  <si>
    <t xml:space="preserve">      基础测绘与地理信息监管</t>
  </si>
  <si>
    <t>2200150</t>
  </si>
  <si>
    <t>2200199</t>
  </si>
  <si>
    <t xml:space="preserve">      其他自然资源资源事务支出</t>
  </si>
  <si>
    <t>22005</t>
  </si>
  <si>
    <t xml:space="preserve">    气象事务</t>
  </si>
  <si>
    <t>2200501</t>
  </si>
  <si>
    <t>2200502</t>
  </si>
  <si>
    <t>2200503</t>
  </si>
  <si>
    <t>2200504</t>
  </si>
  <si>
    <t xml:space="preserve">      气象事业机构</t>
  </si>
  <si>
    <t>2200506</t>
  </si>
  <si>
    <t xml:space="preserve">      气象探测</t>
  </si>
  <si>
    <t>2200507</t>
  </si>
  <si>
    <t xml:space="preserve">      气象信息传输及管理</t>
  </si>
  <si>
    <t>2200508</t>
  </si>
  <si>
    <t xml:space="preserve">      气象预报预测</t>
  </si>
  <si>
    <t>2200509</t>
  </si>
  <si>
    <t xml:space="preserve">表十七      </t>
  </si>
  <si>
    <t xml:space="preserve">2021年金口河区预算内基本建设支出预算表 </t>
  </si>
  <si>
    <t>附件17</t>
  </si>
  <si>
    <t>项目名称</t>
  </si>
  <si>
    <t>总投资</t>
  </si>
  <si>
    <t>预算内投资</t>
  </si>
  <si>
    <t>建设内容</t>
  </si>
  <si>
    <t>备注</t>
  </si>
  <si>
    <t>一、重大基础设施</t>
  </si>
  <si>
    <t>项目二</t>
  </si>
  <si>
    <t>二、重大社会事业和民生工程</t>
  </si>
  <si>
    <t>三、重大创新平台</t>
  </si>
  <si>
    <t>合  计</t>
  </si>
  <si>
    <t>说明：我区本年无重大投资计划和项目</t>
  </si>
  <si>
    <t>表18</t>
  </si>
  <si>
    <t>承诺资金</t>
  </si>
  <si>
    <t>已安排投资</t>
  </si>
  <si>
    <t>建设总规模</t>
  </si>
  <si>
    <t>2021年建设内容</t>
  </si>
  <si>
    <t>2021年投资建议</t>
  </si>
  <si>
    <t>建设性质</t>
  </si>
  <si>
    <t>建设年限</t>
  </si>
  <si>
    <t>2021年金口河区重大投资计划和项目情况表</t>
  </si>
  <si>
    <t>2021年金口河区重大投资计划和项目情况表</t>
  </si>
  <si>
    <t xml:space="preserve">表十八       </t>
  </si>
  <si>
    <t>上年执行数</t>
  </si>
  <si>
    <t>为上年执行数%</t>
  </si>
  <si>
    <t xml:space="preserve">    国有土地使用权出让金专项债务对应项目专项收入</t>
  </si>
  <si>
    <t xml:space="preserve">    农业土地开发资金专项债务对应项目专项收入</t>
  </si>
  <si>
    <t xml:space="preserve">    城市基础设施配套费专项债务对应项目专项收入</t>
  </si>
  <si>
    <t xml:space="preserve">    污水处理专项债务对应项目专项收入</t>
  </si>
  <si>
    <t xml:space="preserve">    其他政府性基金专项债务对应项目专项收入</t>
  </si>
  <si>
    <t>单位：万元</t>
  </si>
  <si>
    <t>为上年执行数%</t>
  </si>
  <si>
    <t>附件27</t>
  </si>
  <si>
    <t>附件28</t>
  </si>
  <si>
    <t>上年执行数</t>
  </si>
  <si>
    <t>为上年执行数%</t>
  </si>
  <si>
    <r>
      <rPr>
        <sz val="11"/>
        <rFont val="宋体"/>
        <family val="0"/>
      </rPr>
      <t xml:space="preserve">          </t>
    </r>
    <r>
      <rPr>
        <sz val="11"/>
        <color indexed="8"/>
        <rFont val="宋体"/>
        <family val="0"/>
      </rPr>
      <t>其中：“三供一业”移交补助支出</t>
    </r>
  </si>
  <si>
    <r>
      <rPr>
        <sz val="11"/>
        <rFont val="宋体"/>
        <family val="0"/>
      </rPr>
      <t xml:space="preserve"> </t>
    </r>
    <r>
      <rPr>
        <sz val="11"/>
        <color indexed="8"/>
        <rFont val="宋体"/>
        <family val="0"/>
      </rPr>
      <t xml:space="preserve">                 国有企业办职教幼教补助支出</t>
    </r>
  </si>
  <si>
    <r>
      <rPr>
        <sz val="11"/>
        <rFont val="宋体"/>
        <family val="0"/>
      </rPr>
      <t xml:space="preserve">              </t>
    </r>
    <r>
      <rPr>
        <sz val="11"/>
        <color indexed="8"/>
        <rFont val="宋体"/>
        <family val="0"/>
      </rPr>
      <t xml:space="preserve"> </t>
    </r>
    <r>
      <rPr>
        <sz val="11"/>
        <color indexed="8"/>
        <rFont val="宋体"/>
        <family val="0"/>
      </rPr>
      <t xml:space="preserve">  </t>
    </r>
    <r>
      <rPr>
        <sz val="11"/>
        <color indexed="8"/>
        <rFont val="宋体"/>
        <family val="0"/>
      </rPr>
      <t xml:space="preserve"> </t>
    </r>
    <r>
      <rPr>
        <sz val="11"/>
        <rFont val="宋体"/>
        <family val="0"/>
      </rPr>
      <t>国有企业退休人员社会化管理补助支出</t>
    </r>
  </si>
  <si>
    <r>
      <rPr>
        <sz val="11"/>
        <rFont val="宋体"/>
        <family val="0"/>
      </rPr>
      <t xml:space="preserve"> </t>
    </r>
    <r>
      <rPr>
        <sz val="11"/>
        <color indexed="8"/>
        <rFont val="宋体"/>
        <family val="0"/>
      </rPr>
      <t xml:space="preserve">                 国有企业改革成本支出</t>
    </r>
  </si>
  <si>
    <r>
      <rPr>
        <sz val="11"/>
        <rFont val="宋体"/>
        <family val="0"/>
      </rPr>
      <t xml:space="preserve"> </t>
    </r>
    <r>
      <rPr>
        <sz val="11"/>
        <color indexed="8"/>
        <rFont val="宋体"/>
        <family val="0"/>
      </rPr>
      <t xml:space="preserve">                 其他解决历史遗留问题及改革成本支出</t>
    </r>
  </si>
  <si>
    <r>
      <rPr>
        <sz val="11"/>
        <rFont val="宋体"/>
        <family val="0"/>
      </rPr>
      <t xml:space="preserve"> </t>
    </r>
    <r>
      <rPr>
        <sz val="11"/>
        <color indexed="8"/>
        <rFont val="宋体"/>
        <family val="0"/>
      </rPr>
      <t xml:space="preserve">               公益性设施投资支出</t>
    </r>
  </si>
  <si>
    <r>
      <rPr>
        <sz val="11"/>
        <rFont val="宋体"/>
        <family val="0"/>
      </rPr>
      <t xml:space="preserve">              </t>
    </r>
    <r>
      <rPr>
        <sz val="11"/>
        <color indexed="8"/>
        <rFont val="宋体"/>
        <family val="0"/>
      </rPr>
      <t xml:space="preserve">  </t>
    </r>
    <r>
      <rPr>
        <sz val="11"/>
        <rFont val="宋体"/>
        <family val="0"/>
      </rPr>
      <t>前瞻性战略性产业发展支出</t>
    </r>
  </si>
  <si>
    <r>
      <rPr>
        <sz val="11"/>
        <rFont val="宋体"/>
        <family val="0"/>
      </rPr>
      <t xml:space="preserve">              </t>
    </r>
    <r>
      <rPr>
        <sz val="11"/>
        <color indexed="8"/>
        <rFont val="宋体"/>
        <family val="0"/>
      </rPr>
      <t xml:space="preserve">  </t>
    </r>
    <r>
      <rPr>
        <sz val="11"/>
        <rFont val="宋体"/>
        <family val="0"/>
      </rPr>
      <t>生态环境保护支出</t>
    </r>
  </si>
  <si>
    <r>
      <rPr>
        <sz val="11"/>
        <rFont val="宋体"/>
        <family val="0"/>
      </rPr>
      <t xml:space="preserve">              </t>
    </r>
    <r>
      <rPr>
        <sz val="11"/>
        <color indexed="8"/>
        <rFont val="宋体"/>
        <family val="0"/>
      </rPr>
      <t xml:space="preserve">  </t>
    </r>
    <r>
      <rPr>
        <sz val="11"/>
        <rFont val="宋体"/>
        <family val="0"/>
      </rPr>
      <t>支持科技进步支出</t>
    </r>
  </si>
  <si>
    <r>
      <rPr>
        <sz val="11"/>
        <rFont val="宋体"/>
        <family val="0"/>
      </rPr>
      <t xml:space="preserve"> </t>
    </r>
    <r>
      <rPr>
        <sz val="11"/>
        <color indexed="8"/>
        <rFont val="宋体"/>
        <family val="0"/>
      </rPr>
      <t xml:space="preserve">               对外投资合作支出</t>
    </r>
  </si>
  <si>
    <r>
      <rPr>
        <sz val="11"/>
        <rFont val="宋体"/>
        <family val="0"/>
      </rPr>
      <t xml:space="preserve"> </t>
    </r>
    <r>
      <rPr>
        <sz val="11"/>
        <color indexed="8"/>
        <rFont val="宋体"/>
        <family val="0"/>
      </rPr>
      <t xml:space="preserve">               其他国有企业资本金注入</t>
    </r>
  </si>
  <si>
    <t>当年预算数</t>
  </si>
  <si>
    <t xml:space="preserve">          三供一业移交补助支出</t>
  </si>
  <si>
    <r>
      <rPr>
        <sz val="11"/>
        <color indexed="8"/>
        <rFont val="宋体"/>
        <family val="0"/>
      </rPr>
      <t xml:space="preserve"> </t>
    </r>
    <r>
      <rPr>
        <sz val="11"/>
        <color indexed="8"/>
        <rFont val="宋体"/>
        <family val="0"/>
      </rPr>
      <t xml:space="preserve">         </t>
    </r>
    <r>
      <rPr>
        <sz val="11"/>
        <color indexed="8"/>
        <rFont val="宋体"/>
        <family val="0"/>
      </rPr>
      <t>国有企业办公服务机构移交补助支出</t>
    </r>
  </si>
  <si>
    <r>
      <rPr>
        <sz val="11"/>
        <color indexed="8"/>
        <rFont val="宋体"/>
        <family val="0"/>
      </rPr>
      <t xml:space="preserve"> </t>
    </r>
    <r>
      <rPr>
        <sz val="11"/>
        <color indexed="8"/>
        <rFont val="宋体"/>
        <family val="0"/>
      </rPr>
      <t xml:space="preserve">         国有企业改革成本支出</t>
    </r>
  </si>
  <si>
    <r>
      <rPr>
        <sz val="11"/>
        <color indexed="8"/>
        <rFont val="宋体"/>
        <family val="0"/>
      </rPr>
      <t xml:space="preserve"> </t>
    </r>
    <r>
      <rPr>
        <sz val="11"/>
        <color indexed="8"/>
        <rFont val="宋体"/>
        <family val="0"/>
      </rPr>
      <t xml:space="preserve">         其他解决历史遗留问题及改革成本支出</t>
    </r>
  </si>
  <si>
    <t xml:space="preserve">    （四）其他国有资本经营预算支出</t>
  </si>
  <si>
    <r>
      <rPr>
        <sz val="11"/>
        <color indexed="8"/>
        <rFont val="宋体"/>
        <family val="0"/>
      </rPr>
      <t xml:space="preserve"> </t>
    </r>
    <r>
      <rPr>
        <sz val="11"/>
        <color indexed="8"/>
        <rFont val="宋体"/>
        <family val="0"/>
      </rPr>
      <t xml:space="preserve">         其中：其他国有资本经营预算支出</t>
    </r>
  </si>
  <si>
    <t>国有资本经营预算支出预算</t>
  </si>
  <si>
    <t>国有资本经营预算收入预算</t>
  </si>
  <si>
    <t>上解支出</t>
  </si>
  <si>
    <t>其中：调入一般公共预算资金</t>
  </si>
  <si>
    <t>表29</t>
  </si>
  <si>
    <t>2021年金口河区国有资本经营预算收支平衡表</t>
  </si>
  <si>
    <t>收         入</t>
  </si>
  <si>
    <t>支        出</t>
  </si>
  <si>
    <t xml:space="preserve">表十九       </t>
  </si>
  <si>
    <t>2021年金口河区政府性基金收入预算表</t>
  </si>
  <si>
    <t xml:space="preserve">表二十       </t>
  </si>
  <si>
    <t>2021年金口河区政府性基金支出预算表</t>
  </si>
  <si>
    <t xml:space="preserve">表二十一    </t>
  </si>
  <si>
    <t>2021年金口河区政府性基金收支预算平衡表</t>
  </si>
  <si>
    <t xml:space="preserve">表二十二     </t>
  </si>
  <si>
    <t>2021年金口河区级政府性基金收入预算表</t>
  </si>
  <si>
    <t xml:space="preserve">表二十三     </t>
  </si>
  <si>
    <t>2021年金口河区级政府性基金支出预算表</t>
  </si>
  <si>
    <t xml:space="preserve">表二十四     </t>
  </si>
  <si>
    <t>2021年金口河区级政府性基金收支预算平衡表</t>
  </si>
  <si>
    <t xml:space="preserve">表二十五      </t>
  </si>
  <si>
    <t>2021年上级对金口河区政府性基金转移支付补助预算表</t>
  </si>
  <si>
    <t xml:space="preserve">表二十六      </t>
  </si>
  <si>
    <t>2021年金口河区对下政府性基金转移支付补助预算表</t>
  </si>
  <si>
    <t xml:space="preserve">表二十七     </t>
  </si>
  <si>
    <t>2021年金口河区国有资本经营预算收入预算表</t>
  </si>
  <si>
    <t xml:space="preserve">表二十八    </t>
  </si>
  <si>
    <t>2021年金口河区国有资本经营预算支出预算表</t>
  </si>
  <si>
    <t xml:space="preserve">表二十九     </t>
  </si>
  <si>
    <t>2021年金口河区国有资本经营预算收支平衡表</t>
  </si>
  <si>
    <t xml:space="preserve">表三十        </t>
  </si>
  <si>
    <t>2021年金口河区级国有资本经营预算收入预算表</t>
  </si>
  <si>
    <t xml:space="preserve">表三十一     </t>
  </si>
  <si>
    <t xml:space="preserve">表三十二     </t>
  </si>
  <si>
    <t>2021年金口河区区级国有资本经营预算收支平衡表</t>
  </si>
  <si>
    <t>附件30</t>
  </si>
  <si>
    <t>附件31</t>
  </si>
  <si>
    <t>表32</t>
  </si>
  <si>
    <t>执行数</t>
  </si>
  <si>
    <t>一、解决历史遗留问题及改革成本支出</t>
  </si>
  <si>
    <t xml:space="preserve">        厂办大集体改革支出 </t>
  </si>
  <si>
    <t xml:space="preserve"> “三供一业”移交补助支出</t>
  </si>
  <si>
    <t xml:space="preserve"> 国有企业办职教幼教补助支出</t>
  </si>
  <si>
    <t xml:space="preserve"> ……</t>
  </si>
  <si>
    <t xml:space="preserve"> 其他解决历史遗留问题及改革成本支出</t>
  </si>
  <si>
    <t>说明：我区无对下国有资本经营预算转移支付支出</t>
  </si>
  <si>
    <t>2021年上级对金口河区国有资本经营预算转移支付预算表</t>
  </si>
  <si>
    <t xml:space="preserve">表三十三      </t>
  </si>
  <si>
    <t>收        入</t>
  </si>
  <si>
    <t>支       出</t>
  </si>
  <si>
    <t>社会保险基金预算收入</t>
  </si>
  <si>
    <t>社会保险基金预算支出</t>
  </si>
  <si>
    <t>一、 城乡居民基本养老保险基金缴费收入</t>
  </si>
  <si>
    <t>一、基础养老金支出</t>
  </si>
  <si>
    <t>二、 城乡居民基本养老保险基金政府补贴收入</t>
  </si>
  <si>
    <t>二、个人账户养老金支出</t>
  </si>
  <si>
    <t xml:space="preserve">      其中：对基础养老金的补贴收入</t>
  </si>
  <si>
    <t>三、丧葬抚恤补助支出</t>
  </si>
  <si>
    <t xml:space="preserve">            对个人缴费的补贴收入</t>
  </si>
  <si>
    <t>四、其他城乡居民基本养老保险基金支出</t>
  </si>
  <si>
    <t>三、城乡居民基本养老保险基金利息收入</t>
  </si>
  <si>
    <t>五、其他社会保险基金支出</t>
  </si>
  <si>
    <t>四、城乡居民基本养老保险基金委托投资收益</t>
  </si>
  <si>
    <t>五、其他城乡居民基本养老保险基金收入</t>
  </si>
  <si>
    <t>社会保险基金转移支出</t>
  </si>
  <si>
    <t>企业职工基本养老保险基金</t>
  </si>
  <si>
    <t>失业保险基金</t>
  </si>
  <si>
    <t>职工基本医疗保险基金</t>
  </si>
  <si>
    <t>工伤保险基金</t>
  </si>
  <si>
    <t xml:space="preserve">      气象服务</t>
  </si>
  <si>
    <t>2200510</t>
  </si>
  <si>
    <t xml:space="preserve">      气象装备保障维护</t>
  </si>
  <si>
    <t>2200511</t>
  </si>
  <si>
    <t xml:space="preserve">      气象基础设施建设与维修</t>
  </si>
  <si>
    <t>2200512</t>
  </si>
  <si>
    <t xml:space="preserve">      气象卫星</t>
  </si>
  <si>
    <t>2200513</t>
  </si>
  <si>
    <t xml:space="preserve">      气象法规与标准</t>
  </si>
  <si>
    <t>2200514</t>
  </si>
  <si>
    <t xml:space="preserve">      气象资金审计稽查</t>
  </si>
  <si>
    <t>2200599</t>
  </si>
  <si>
    <t xml:space="preserve">      其他气象事务支出</t>
  </si>
  <si>
    <t>22099</t>
  </si>
  <si>
    <t xml:space="preserve">    其他自然资源海洋气象等支出</t>
  </si>
  <si>
    <t xml:space="preserve">      其他自然资源海洋气象等支出</t>
  </si>
  <si>
    <t>221</t>
  </si>
  <si>
    <t xml:space="preserve">  住房保障支出</t>
  </si>
  <si>
    <t>22101</t>
  </si>
  <si>
    <t xml:space="preserve">    保障性安居工程支出</t>
  </si>
  <si>
    <t>2210101</t>
  </si>
  <si>
    <t xml:space="preserve">      廉租住房</t>
  </si>
  <si>
    <t>2210102</t>
  </si>
  <si>
    <t xml:space="preserve">      沉陷区治理</t>
  </si>
  <si>
    <t>2210103</t>
  </si>
  <si>
    <t xml:space="preserve">      棚户区改造</t>
  </si>
  <si>
    <t>2210104</t>
  </si>
  <si>
    <t xml:space="preserve">      少数民族地区游牧民定居工程</t>
  </si>
  <si>
    <t>2210105</t>
  </si>
  <si>
    <t xml:space="preserve">      农村危房改造</t>
  </si>
  <si>
    <t>2210106</t>
  </si>
  <si>
    <t xml:space="preserve">      公共租赁住房</t>
  </si>
  <si>
    <t>2210107</t>
  </si>
  <si>
    <t xml:space="preserve">      保障性住房租金补贴</t>
  </si>
  <si>
    <t>2210108</t>
  </si>
  <si>
    <t xml:space="preserve">      老旧小区改造</t>
  </si>
  <si>
    <t>2210109</t>
  </si>
  <si>
    <t xml:space="preserve">      住房租赁市场发展</t>
  </si>
  <si>
    <t>2210199</t>
  </si>
  <si>
    <t xml:space="preserve">      其他保障性安居工程支出</t>
  </si>
  <si>
    <t>22102</t>
  </si>
  <si>
    <t xml:space="preserve">    住房改革支出</t>
  </si>
  <si>
    <t>2210201</t>
  </si>
  <si>
    <t xml:space="preserve">      住房公积金</t>
  </si>
  <si>
    <t>2210202</t>
  </si>
  <si>
    <t xml:space="preserve">      提租补贴</t>
  </si>
  <si>
    <t>2210203</t>
  </si>
  <si>
    <t xml:space="preserve">      购房补贴</t>
  </si>
  <si>
    <t>22103</t>
  </si>
  <si>
    <t xml:space="preserve">    城乡社区住宅</t>
  </si>
  <si>
    <t>2210301</t>
  </si>
  <si>
    <t xml:space="preserve">      公有住房建设和维修改造支出</t>
  </si>
  <si>
    <t>2210302</t>
  </si>
  <si>
    <t xml:space="preserve">      住房公积金管理</t>
  </si>
  <si>
    <t>2210399</t>
  </si>
  <si>
    <t xml:space="preserve">      其他城乡社区住宅支出</t>
  </si>
  <si>
    <t>222</t>
  </si>
  <si>
    <t xml:space="preserve">  粮油物资储备支出</t>
  </si>
  <si>
    <t>22201</t>
  </si>
  <si>
    <t xml:space="preserve">    粮油事务</t>
  </si>
  <si>
    <t>2220101</t>
  </si>
  <si>
    <t>2220102</t>
  </si>
  <si>
    <t>2220103</t>
  </si>
  <si>
    <t>2220104</t>
  </si>
  <si>
    <t xml:space="preserve">      财务和审计支出</t>
  </si>
  <si>
    <t>2220105</t>
  </si>
  <si>
    <t xml:space="preserve">      信息统计</t>
  </si>
  <si>
    <t>2220106</t>
  </si>
  <si>
    <t xml:space="preserve">      专项业务活动</t>
  </si>
  <si>
    <t>2220107</t>
  </si>
  <si>
    <t xml:space="preserve">      国家粮油差价补贴</t>
  </si>
  <si>
    <t>2220112</t>
  </si>
  <si>
    <t xml:space="preserve">      粮食财务挂账利息补贴</t>
  </si>
  <si>
    <t>2220113</t>
  </si>
  <si>
    <t xml:space="preserve">      粮食财务挂账消化款</t>
  </si>
  <si>
    <t>2220114</t>
  </si>
  <si>
    <t xml:space="preserve">      处理陈化粮补贴</t>
  </si>
  <si>
    <t>2220115</t>
  </si>
  <si>
    <t xml:space="preserve">      粮食风险基金</t>
  </si>
  <si>
    <t>2220118</t>
  </si>
  <si>
    <t xml:space="preserve">      粮油市场调控专项资金</t>
  </si>
  <si>
    <t>2220119</t>
  </si>
  <si>
    <t xml:space="preserve">      设施建设</t>
  </si>
  <si>
    <t>2220120</t>
  </si>
  <si>
    <t xml:space="preserve">      设施安全</t>
  </si>
  <si>
    <t>2220121</t>
  </si>
  <si>
    <t xml:space="preserve">      物资保管保养</t>
  </si>
  <si>
    <t>2220150</t>
  </si>
  <si>
    <t>2220199</t>
  </si>
  <si>
    <t xml:space="preserve">      其他粮油事务支出</t>
  </si>
  <si>
    <t>22203</t>
  </si>
  <si>
    <t xml:space="preserve">    能源储备</t>
  </si>
  <si>
    <t>2220301</t>
  </si>
  <si>
    <t xml:space="preserve">      石油储备</t>
  </si>
  <si>
    <t>2220303</t>
  </si>
  <si>
    <t xml:space="preserve">      天然铀能源储备</t>
  </si>
  <si>
    <t>2220304</t>
  </si>
  <si>
    <t xml:space="preserve">      煤炭储备</t>
  </si>
  <si>
    <t>2220305</t>
  </si>
  <si>
    <t xml:space="preserve">      成品油储备</t>
  </si>
  <si>
    <t>2220399</t>
  </si>
  <si>
    <t xml:space="preserve">      其他能源储备支出</t>
  </si>
  <si>
    <t>22204</t>
  </si>
  <si>
    <t xml:space="preserve">    粮油储备</t>
  </si>
  <si>
    <t>2220401</t>
  </si>
  <si>
    <t xml:space="preserve">      储备粮油补贴</t>
  </si>
  <si>
    <t>2220402</t>
  </si>
  <si>
    <t xml:space="preserve">      储备粮油差价补贴</t>
  </si>
  <si>
    <t>2220403</t>
  </si>
  <si>
    <t xml:space="preserve">      储备粮(油)库建设</t>
  </si>
  <si>
    <t>2220404</t>
  </si>
  <si>
    <t xml:space="preserve">      最低收购价政策支出</t>
  </si>
  <si>
    <t>2220499</t>
  </si>
  <si>
    <t xml:space="preserve">      其他粮油储备支出</t>
  </si>
  <si>
    <t>22205</t>
  </si>
  <si>
    <t xml:space="preserve">    重要商品储备</t>
  </si>
  <si>
    <t>2220501</t>
  </si>
  <si>
    <t xml:space="preserve">      棉花储备</t>
  </si>
  <si>
    <t>2220502</t>
  </si>
  <si>
    <t xml:space="preserve">      食糖储备</t>
  </si>
  <si>
    <t>2220503</t>
  </si>
  <si>
    <t xml:space="preserve">      肉类储备</t>
  </si>
  <si>
    <t>2220504</t>
  </si>
  <si>
    <t xml:space="preserve">      化肥储备</t>
  </si>
  <si>
    <t>2220505</t>
  </si>
  <si>
    <t xml:space="preserve">      农药储备</t>
  </si>
  <si>
    <t>2220506</t>
  </si>
  <si>
    <t xml:space="preserve">      边销茶储备</t>
  </si>
  <si>
    <t>2220507</t>
  </si>
  <si>
    <t xml:space="preserve">      羊毛储备</t>
  </si>
  <si>
    <t>2220508</t>
  </si>
  <si>
    <t xml:space="preserve">      医药储备</t>
  </si>
  <si>
    <t>2220509</t>
  </si>
  <si>
    <t xml:space="preserve">      食盐储备</t>
  </si>
  <si>
    <t>2220510</t>
  </si>
  <si>
    <t xml:space="preserve">      战略物资储备</t>
  </si>
  <si>
    <t>2220511</t>
  </si>
  <si>
    <t xml:space="preserve">      应急物资储备</t>
  </si>
  <si>
    <t>2220599</t>
  </si>
  <si>
    <t xml:space="preserve">      其他重要商品储备支出</t>
  </si>
  <si>
    <t>224</t>
  </si>
  <si>
    <t xml:space="preserve"> 灾害防治及应急管理支出</t>
  </si>
  <si>
    <t>22401</t>
  </si>
  <si>
    <t xml:space="preserve">   应急管理事务</t>
  </si>
  <si>
    <t>2240101</t>
  </si>
  <si>
    <t>2240102</t>
  </si>
  <si>
    <t>2240103</t>
  </si>
  <si>
    <t>2240104</t>
  </si>
  <si>
    <t xml:space="preserve">      灾害风险防治</t>
  </si>
  <si>
    <t>2240105</t>
  </si>
  <si>
    <t xml:space="preserve">      国务院安委会专项</t>
  </si>
  <si>
    <t>2240106</t>
  </si>
  <si>
    <t xml:space="preserve">      安全监管</t>
  </si>
  <si>
    <t>2240107</t>
  </si>
  <si>
    <t xml:space="preserve">      安全生产基础</t>
  </si>
  <si>
    <t>2240108</t>
  </si>
  <si>
    <t xml:space="preserve">      应急救援</t>
  </si>
  <si>
    <t>2240109</t>
  </si>
  <si>
    <t xml:space="preserve">      应急管理</t>
  </si>
  <si>
    <t>2240150</t>
  </si>
  <si>
    <t>2240199</t>
  </si>
  <si>
    <t xml:space="preserve">      其他应急管理事务支出</t>
  </si>
  <si>
    <t>22402</t>
  </si>
  <si>
    <t xml:space="preserve">  消防事务</t>
  </si>
  <si>
    <t>2240201</t>
  </si>
  <si>
    <t xml:space="preserve">     行政运行</t>
  </si>
  <si>
    <t>2240202</t>
  </si>
  <si>
    <t xml:space="preserve">     一般行政管理事务</t>
  </si>
  <si>
    <t>2240203</t>
  </si>
  <si>
    <t xml:space="preserve">     机关服务</t>
  </si>
  <si>
    <t>2240204</t>
  </si>
  <si>
    <t xml:space="preserve">     消防应急救援</t>
  </si>
  <si>
    <t>2240299</t>
  </si>
  <si>
    <t xml:space="preserve">     其他消防事务支出</t>
  </si>
  <si>
    <t>22403</t>
  </si>
  <si>
    <t xml:space="preserve">  森林消防事务</t>
  </si>
  <si>
    <t>2240301</t>
  </si>
  <si>
    <t>2240302</t>
  </si>
  <si>
    <t>2240303</t>
  </si>
  <si>
    <t>2240304</t>
  </si>
  <si>
    <t xml:space="preserve">     森林消防应急救援</t>
  </si>
  <si>
    <t>2240399</t>
  </si>
  <si>
    <t xml:space="preserve">     其他森林消防事务支出</t>
  </si>
  <si>
    <t>22404</t>
  </si>
  <si>
    <t xml:space="preserve">  煤矿安全</t>
  </si>
  <si>
    <t>2240401</t>
  </si>
  <si>
    <t>2240402</t>
  </si>
  <si>
    <t>2240403</t>
  </si>
  <si>
    <t>2240404</t>
  </si>
  <si>
    <t xml:space="preserve">     煤矿安全监察事务</t>
  </si>
  <si>
    <t>2240405</t>
  </si>
  <si>
    <t xml:space="preserve">     煤矿应急救援事务</t>
  </si>
  <si>
    <t>2240450</t>
  </si>
  <si>
    <t xml:space="preserve">     事业运行</t>
  </si>
  <si>
    <t>2240499</t>
  </si>
  <si>
    <t xml:space="preserve">     其他煤矿安全支出</t>
  </si>
  <si>
    <t>22405</t>
  </si>
  <si>
    <t xml:space="preserve">  地震事务</t>
  </si>
  <si>
    <t>2240501</t>
  </si>
  <si>
    <t>2240502</t>
  </si>
  <si>
    <t>2240503</t>
  </si>
  <si>
    <t>2240504</t>
  </si>
  <si>
    <t xml:space="preserve">     地震监测</t>
  </si>
  <si>
    <t>2240505</t>
  </si>
  <si>
    <t xml:space="preserve">     地震预测预报</t>
  </si>
  <si>
    <t>2240506</t>
  </si>
  <si>
    <t xml:space="preserve">     地震灾害预防</t>
  </si>
  <si>
    <t>2240507</t>
  </si>
  <si>
    <t xml:space="preserve">     地震应急救援</t>
  </si>
  <si>
    <t>2240508</t>
  </si>
  <si>
    <t xml:space="preserve">     地震环境探察</t>
  </si>
  <si>
    <t>2240509</t>
  </si>
  <si>
    <t xml:space="preserve">     防震减灾信息管理</t>
  </si>
  <si>
    <t>2240510</t>
  </si>
  <si>
    <t xml:space="preserve">     防震减灾基础管理</t>
  </si>
  <si>
    <t>2240550</t>
  </si>
  <si>
    <t xml:space="preserve">     地震事业机构</t>
  </si>
  <si>
    <t>2240599</t>
  </si>
  <si>
    <t xml:space="preserve">     其他地震事务支出</t>
  </si>
  <si>
    <t>22406</t>
  </si>
  <si>
    <t xml:space="preserve">  自然灾害防治</t>
  </si>
  <si>
    <t>2240601</t>
  </si>
  <si>
    <t xml:space="preserve">     地质灾害防治</t>
  </si>
  <si>
    <t>2240602</t>
  </si>
  <si>
    <t xml:space="preserve">     森林草原防灾减灾</t>
  </si>
  <si>
    <t>2240699</t>
  </si>
  <si>
    <t xml:space="preserve">     其他自然灾害防治支出</t>
  </si>
  <si>
    <t>22407</t>
  </si>
  <si>
    <t xml:space="preserve">  自然灾害救灾及恢复重建支出</t>
  </si>
  <si>
    <t>2240703</t>
  </si>
  <si>
    <t xml:space="preserve">     自然灾害救灾补助</t>
  </si>
  <si>
    <t>2240704</t>
  </si>
  <si>
    <t xml:space="preserve">     自然灾害灾后重建补助</t>
  </si>
  <si>
    <t>2240799</t>
  </si>
  <si>
    <t xml:space="preserve">     其他自然灾害救灾及恢复重建支出</t>
  </si>
  <si>
    <t>22499</t>
  </si>
  <si>
    <t xml:space="preserve">  其他灾害防治及应急管理支出</t>
  </si>
  <si>
    <t xml:space="preserve">     其他灾害防治及应急管理支出</t>
  </si>
  <si>
    <t>227</t>
  </si>
  <si>
    <t xml:space="preserve"> 预备费</t>
  </si>
  <si>
    <t>229</t>
  </si>
  <si>
    <t xml:space="preserve"> 其他支出</t>
  </si>
  <si>
    <t>22902</t>
  </si>
  <si>
    <t xml:space="preserve">  年初预留</t>
  </si>
  <si>
    <t xml:space="preserve">     年初预留</t>
  </si>
  <si>
    <t>22999</t>
  </si>
  <si>
    <t xml:space="preserve">  其他支出</t>
  </si>
  <si>
    <t>232</t>
  </si>
  <si>
    <t xml:space="preserve">  债务付息支出</t>
  </si>
  <si>
    <t>23201</t>
  </si>
  <si>
    <t xml:space="preserve">    中央政府国内债务付息支出</t>
  </si>
  <si>
    <t>23202</t>
  </si>
  <si>
    <t xml:space="preserve">    中央政府国外债务付息支出</t>
  </si>
  <si>
    <t>23203</t>
  </si>
  <si>
    <t xml:space="preserve">    地方政府一般债务付息支出</t>
  </si>
  <si>
    <t>2320301</t>
  </si>
  <si>
    <t xml:space="preserve">      地方政府一般债券付息支出</t>
  </si>
  <si>
    <t>2320302</t>
  </si>
  <si>
    <t xml:space="preserve">      地方政府向外国政府借款付息支出</t>
  </si>
  <si>
    <t>2320303</t>
  </si>
  <si>
    <t xml:space="preserve">      地方政府向国际组织借款付息支出</t>
  </si>
  <si>
    <t>2320304</t>
  </si>
  <si>
    <t xml:space="preserve">      地方政府其他一般债务付息支出</t>
  </si>
  <si>
    <t>233</t>
  </si>
  <si>
    <t xml:space="preserve">  债务发行费用支出</t>
  </si>
  <si>
    <t>23301</t>
  </si>
  <si>
    <t xml:space="preserve">    中央政府国内债务发行费用支出</t>
  </si>
  <si>
    <t>23302</t>
  </si>
  <si>
    <t xml:space="preserve">    中央政府国外债务发行费用支出</t>
  </si>
  <si>
    <t>23303</t>
  </si>
  <si>
    <t xml:space="preserve">    地方政府一般债务发行费用支出</t>
  </si>
  <si>
    <t>附件10</t>
  </si>
  <si>
    <r>
      <rPr>
        <b/>
        <sz val="20"/>
        <rFont val="宋体"/>
        <family val="0"/>
      </rPr>
      <t>202</t>
    </r>
    <r>
      <rPr>
        <b/>
        <sz val="20"/>
        <rFont val="宋体"/>
        <family val="0"/>
      </rPr>
      <t>1</t>
    </r>
    <r>
      <rPr>
        <b/>
        <sz val="20"/>
        <rFont val="宋体"/>
        <family val="0"/>
      </rPr>
      <t>年金口河区一般公共预算收支预算平衡表</t>
    </r>
  </si>
  <si>
    <t>附件11</t>
  </si>
  <si>
    <r>
      <rPr>
        <b/>
        <sz val="18"/>
        <rFont val="宋体"/>
        <family val="0"/>
      </rPr>
      <t>202</t>
    </r>
    <r>
      <rPr>
        <b/>
        <sz val="18"/>
        <rFont val="宋体"/>
        <family val="0"/>
      </rPr>
      <t>1</t>
    </r>
    <r>
      <rPr>
        <b/>
        <sz val="18"/>
        <rFont val="宋体"/>
        <family val="0"/>
      </rPr>
      <t>年上级对金口河区税收返还和转移支付补助预算表</t>
    </r>
  </si>
  <si>
    <t>预 算 科 目</t>
  </si>
  <si>
    <t xml:space="preserve">  返还性收入</t>
  </si>
  <si>
    <t xml:space="preserve">    所得税基数返还收入</t>
  </si>
  <si>
    <t xml:space="preserve">    成品油税费改革税收返还收入</t>
  </si>
  <si>
    <t xml:space="preserve">    增值税税收返还收入</t>
  </si>
  <si>
    <t xml:space="preserve">    消费税税收返还收入</t>
  </si>
  <si>
    <t xml:space="preserve">    增值税“五五分享”税收返还收入</t>
  </si>
  <si>
    <t xml:space="preserve">    其他返还性收入</t>
  </si>
  <si>
    <t xml:space="preserve">  一般性转移支付收入</t>
  </si>
  <si>
    <t xml:space="preserve">    体制补助收入</t>
  </si>
  <si>
    <t xml:space="preserve">    均衡性转移支付收入</t>
  </si>
  <si>
    <t xml:space="preserve">    县级基本财力保障机制奖补资金收入</t>
  </si>
  <si>
    <t xml:space="preserve">    结算补助收入</t>
  </si>
  <si>
    <t xml:space="preserve">    资源枯竭型城市转移支付补助收入</t>
  </si>
  <si>
    <t xml:space="preserve">    企业事业单位划转补助收入</t>
  </si>
  <si>
    <t xml:space="preserve">    产粮(油)大县奖励资金收入</t>
  </si>
  <si>
    <t xml:space="preserve">    重点生态功能区转移支付收入</t>
  </si>
  <si>
    <t xml:space="preserve">    固定数额补助收入</t>
  </si>
  <si>
    <t xml:space="preserve">    革命老区转移支付收入</t>
  </si>
  <si>
    <t xml:space="preserve">    民族地区转移支付收入</t>
  </si>
  <si>
    <t xml:space="preserve">    边境地区转移支付收入</t>
  </si>
  <si>
    <t xml:space="preserve">    贫困地区转移支付收入</t>
  </si>
  <si>
    <t xml:space="preserve">    一般公共服务共同财政事权转移支付收入</t>
  </si>
  <si>
    <t xml:space="preserve">    外交共同财政事权转移支付收入</t>
  </si>
  <si>
    <t xml:space="preserve">    国防共同财政事权转移支付收入</t>
  </si>
  <si>
    <t xml:space="preserve">    公共安全共同财政事权转移支付收入</t>
  </si>
  <si>
    <t xml:space="preserve">    教育共同财政事权转移支付收入</t>
  </si>
  <si>
    <t xml:space="preserve">    科学技术共同财政事权转移支付收入</t>
  </si>
  <si>
    <t xml:space="preserve">    文化旅游体育与传媒共同财政事权转移支付收入</t>
  </si>
  <si>
    <t xml:space="preserve">    社会保障和就业共同财政事权转移支付收入</t>
  </si>
  <si>
    <t xml:space="preserve">    医疗卫生共同财政事权转移支付收入</t>
  </si>
  <si>
    <t xml:space="preserve">    节能环保共同财政事权转移支付收入</t>
  </si>
  <si>
    <t xml:space="preserve">    城乡社区共同财政事权转移支付收入</t>
  </si>
  <si>
    <t xml:space="preserve">    农林水共同财政事权转移支付收入</t>
  </si>
  <si>
    <t xml:space="preserve">    交通运输共同财政事权转移支付收入</t>
  </si>
  <si>
    <t xml:space="preserve">    资源勘探工业信息等共同财政事权转移支付收入</t>
  </si>
  <si>
    <t xml:space="preserve">    商业服务业等共同财政事权转移支付收入</t>
  </si>
  <si>
    <t xml:space="preserve">    金融共同财政事权转移支付收入</t>
  </si>
  <si>
    <t xml:space="preserve">    自然资源海洋气象等共同财政事权转移支付收入</t>
  </si>
  <si>
    <t xml:space="preserve">    住房保障共同财政事权转移支付收入</t>
  </si>
  <si>
    <t xml:space="preserve">    粮油物资储备共同财政事权转移支付收入</t>
  </si>
  <si>
    <t xml:space="preserve">    灾害防治及应急管理共同财政事权转移支付收入</t>
  </si>
  <si>
    <t xml:space="preserve">    其他共同财政事权转移支付收入</t>
  </si>
  <si>
    <t xml:space="preserve">    其他一般性转移支付收入</t>
  </si>
  <si>
    <t xml:space="preserve">  专项转移支付收入</t>
  </si>
  <si>
    <t xml:space="preserve">    外交</t>
  </si>
  <si>
    <t xml:space="preserve">    国防</t>
  </si>
  <si>
    <t xml:space="preserve">    公共安全</t>
  </si>
  <si>
    <t xml:space="preserve">    科学技术</t>
  </si>
  <si>
    <t xml:space="preserve">    文化旅游体育与传媒</t>
  </si>
  <si>
    <t xml:space="preserve">    社会保障和就业</t>
  </si>
  <si>
    <t xml:space="preserve">    卫生健康</t>
  </si>
  <si>
    <t xml:space="preserve">    城乡社区</t>
  </si>
  <si>
    <t xml:space="preserve">    农林水</t>
  </si>
  <si>
    <t xml:space="preserve">    资源勘探信息等</t>
  </si>
  <si>
    <t xml:space="preserve">    商业服务业等</t>
  </si>
  <si>
    <t xml:space="preserve">    金融</t>
  </si>
  <si>
    <t xml:space="preserve">    自然资源海洋气象等</t>
  </si>
  <si>
    <t xml:space="preserve">    粮油物资储备</t>
  </si>
  <si>
    <t xml:space="preserve">    灾害防治及应急管理</t>
  </si>
  <si>
    <t>附件12</t>
  </si>
  <si>
    <r>
      <rPr>
        <b/>
        <sz val="20"/>
        <color indexed="8"/>
        <rFont val="宋体"/>
        <family val="0"/>
      </rPr>
      <t>202</t>
    </r>
    <r>
      <rPr>
        <b/>
        <sz val="20"/>
        <color indexed="8"/>
        <rFont val="宋体"/>
        <family val="0"/>
      </rPr>
      <t>1</t>
    </r>
    <r>
      <rPr>
        <b/>
        <sz val="20"/>
        <color indexed="8"/>
        <rFont val="宋体"/>
        <family val="0"/>
      </rPr>
      <t>年金口河区对下税收返还和转移支付补助预算表</t>
    </r>
  </si>
  <si>
    <t>转移支付名称</t>
  </si>
  <si>
    <t>合计</t>
  </si>
  <si>
    <t>一、（市、县）对下转移支付</t>
  </si>
  <si>
    <t>（一）（市、县）对下一般性转移支付</t>
  </si>
  <si>
    <t xml:space="preserve"> 其中：均衡性转移支付</t>
  </si>
  <si>
    <t>体制结算补助</t>
  </si>
  <si>
    <t>……</t>
  </si>
  <si>
    <t>（二）（市、县）对下专项转移支付</t>
  </si>
  <si>
    <t xml:space="preserve"> 其中：民族事业发展资金</t>
  </si>
  <si>
    <t>青少年事业发展专项资金</t>
  </si>
  <si>
    <t>基层行政单位救灾专项资金</t>
  </si>
  <si>
    <t>妇女儿童事业发展专项资金</t>
  </si>
  <si>
    <t>质量技术监督专项资金</t>
  </si>
  <si>
    <t>技术改造与转型升级资金</t>
  </si>
  <si>
    <t>安全生产专项资金</t>
  </si>
  <si>
    <t>中国制造2025四川行动计划资金</t>
  </si>
  <si>
    <t>重点产业发展资金</t>
  </si>
  <si>
    <t>工业经济运行应急与要素保障资金</t>
  </si>
  <si>
    <t>科技服务业发展资金</t>
  </si>
  <si>
    <t>煤炭工业可持续发展资金</t>
  </si>
  <si>
    <t>中小企业发展专项资金</t>
  </si>
  <si>
    <t>二、（市、县）对下税收返还</t>
  </si>
  <si>
    <t>消费税和增值税税收返还</t>
  </si>
  <si>
    <t>所得税基数返还</t>
  </si>
  <si>
    <t>成品油税费改革税收返还</t>
  </si>
  <si>
    <t>增值税“五五分享”税收返还</t>
  </si>
  <si>
    <t>说明：我区无对下税收返还和转移支付补助</t>
  </si>
  <si>
    <t>附件13</t>
  </si>
  <si>
    <t>附件14</t>
  </si>
  <si>
    <t>2021年金口河区一般公共预算政府经济分类支出预算表</t>
  </si>
  <si>
    <t>科目代码</t>
  </si>
  <si>
    <t>机关工资福利支出</t>
  </si>
  <si>
    <t>机关商品和服务支出</t>
  </si>
  <si>
    <t>机关资本性支出（一）</t>
  </si>
  <si>
    <t>机关资本性支出（二）</t>
  </si>
  <si>
    <t>对事业单位经常性补助</t>
  </si>
  <si>
    <t>对事业单位资本性补助</t>
  </si>
  <si>
    <t>对企业补助</t>
  </si>
  <si>
    <t>对企业资本性补助</t>
  </si>
  <si>
    <t>对个人和家庭的补助</t>
  </si>
  <si>
    <t>对社会保障基金补助</t>
  </si>
  <si>
    <t>债务利息及费用支出</t>
  </si>
  <si>
    <t>预备费及预留</t>
  </si>
  <si>
    <t>其他支出</t>
  </si>
  <si>
    <t>一般公共预算支出预算总计</t>
  </si>
  <si>
    <t>注：按照《关于印发支出经济分类科目改革方案的通知》（川财预[2017]113号）文件要求，区级财政从2018年起编制一般公共预算政府经济分类支出预算。</t>
  </si>
  <si>
    <t>经济科目编码</t>
  </si>
  <si>
    <t>预    算    科    目</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</si>
  <si>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</si>
  <si>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</si>
  <si>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</si>
  <si>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</si>
  <si>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</si>
  <si>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</si>
  <si>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</si>
  <si>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</si>
  <si>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</si>
  <si>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</si>
  <si>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</si>
  <si>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</si>
  <si>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</si>
  <si>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r>
      <rPr>
        <sz val="12"/>
        <rFont val="宋体"/>
        <family val="0"/>
      </rPr>
      <t xml:space="preserve"> </t>
    </r>
    <r>
      <rPr>
        <sz val="11"/>
        <color indexed="8"/>
        <rFont val="宋体"/>
        <family val="0"/>
      </rPr>
      <t xml:space="preserve"> </t>
    </r>
    <r>
      <rPr>
        <sz val="12"/>
        <rFont val="宋体"/>
        <family val="0"/>
      </rPr>
      <t>机关事业单位基本养老保险缴费</t>
    </r>
  </si>
  <si>
    <t xml:space="preserve">  30109</t>
  </si>
  <si>
    <r>
      <rPr>
        <sz val="12"/>
        <rFont val="宋体"/>
        <family val="0"/>
      </rPr>
      <t xml:space="preserve"> </t>
    </r>
    <r>
      <rPr>
        <sz val="11"/>
        <color indexed="8"/>
        <rFont val="宋体"/>
        <family val="0"/>
      </rPr>
      <t xml:space="preserve"> </t>
    </r>
    <r>
      <rPr>
        <sz val="12"/>
        <rFont val="宋体"/>
        <family val="0"/>
      </rPr>
      <t>职业年金缴费</t>
    </r>
  </si>
  <si>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</si>
  <si>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</si>
  <si>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</si>
  <si>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</si>
  <si>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</si>
  <si>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</si>
  <si>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</si>
  <si>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</si>
  <si>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</si>
  <si>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</si>
  <si>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</si>
  <si>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</si>
  <si>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</si>
  <si>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</si>
  <si>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</si>
  <si>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</si>
  <si>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</si>
  <si>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</si>
  <si>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</si>
  <si>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</si>
  <si>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</si>
  <si>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</si>
  <si>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</si>
  <si>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</si>
  <si>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</si>
  <si>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</si>
  <si>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</si>
  <si>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</si>
  <si>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</si>
  <si>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</si>
  <si>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</si>
  <si>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</si>
  <si>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</si>
  <si>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</si>
  <si>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</si>
  <si>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</si>
  <si>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</si>
  <si>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</si>
  <si>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</si>
  <si>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</si>
  <si>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</si>
  <si>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</si>
  <si>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</si>
  <si>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</si>
  <si>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</si>
  <si>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</si>
  <si>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</si>
  <si>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</si>
  <si>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30226</t>
  </si>
  <si>
    <t xml:space="preserve">  劳务费</t>
  </si>
  <si>
    <t xml:space="preserve">  30227</t>
  </si>
  <si>
    <t xml:space="preserve">  委托业务费</t>
  </si>
  <si>
    <t xml:space="preserve">  30228</t>
  </si>
  <si>
    <t xml:space="preserve">  工会经费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</si>
  <si>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</si>
  <si>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</si>
  <si>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</si>
  <si>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</si>
  <si>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</si>
  <si>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</si>
  <si>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</si>
  <si>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</si>
  <si>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</si>
  <si>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 xml:space="preserve">  30301</t>
  </si>
  <si>
    <t xml:space="preserve">  离休费</t>
  </si>
  <si>
    <t xml:space="preserve">  30302</t>
  </si>
  <si>
    <t xml:space="preserve">  退休费</t>
  </si>
  <si>
    <t xml:space="preserve">  30305</t>
  </si>
  <si>
    <t xml:space="preserve">  生活补助</t>
  </si>
  <si>
    <t xml:space="preserve">  30309</t>
  </si>
  <si>
    <t xml:space="preserve">  奖励金</t>
  </si>
  <si>
    <t>一、本级支出</t>
  </si>
  <si>
    <t>注：本表反映的举借额和偿还额均包含置换债券和再融资债券。</t>
  </si>
  <si>
    <t>金口河区</t>
  </si>
  <si>
    <t>附件19</t>
  </si>
  <si>
    <t>2021年金口河区政府性基金收入预算表</t>
  </si>
  <si>
    <r>
      <rPr>
        <b/>
        <sz val="12"/>
        <rFont val="宋体"/>
        <family val="0"/>
      </rPr>
      <t>预</t>
    </r>
    <r>
      <rPr>
        <b/>
        <sz val="12"/>
        <rFont val="Times New Roman"/>
        <family val="1"/>
      </rPr>
      <t xml:space="preserve">    </t>
    </r>
    <r>
      <rPr>
        <b/>
        <sz val="12"/>
        <rFont val="宋体"/>
        <family val="0"/>
      </rPr>
      <t>算</t>
    </r>
    <r>
      <rPr>
        <b/>
        <sz val="12"/>
        <rFont val="Times New Roman"/>
        <family val="1"/>
      </rPr>
      <t xml:space="preserve">    </t>
    </r>
    <r>
      <rPr>
        <b/>
        <sz val="12"/>
        <rFont val="宋体"/>
        <family val="0"/>
      </rPr>
      <t>科</t>
    </r>
    <r>
      <rPr>
        <b/>
        <sz val="12"/>
        <rFont val="Times New Roman"/>
        <family val="1"/>
      </rPr>
      <t xml:space="preserve">    </t>
    </r>
    <r>
      <rPr>
        <b/>
        <sz val="12"/>
        <rFont val="宋体"/>
        <family val="0"/>
      </rPr>
      <t>目</t>
    </r>
  </si>
  <si>
    <t>一、农网还贷资金收入</t>
  </si>
  <si>
    <t>二、铁路建设基金收入</t>
  </si>
  <si>
    <t>三、海南省高等级公路车辆通行附加费收入</t>
  </si>
  <si>
    <t>四、港口建设费收入</t>
  </si>
  <si>
    <t>五、旅游发展基金收入</t>
  </si>
  <si>
    <t>六、国家电影事业发展专项资金收入</t>
  </si>
  <si>
    <t>七、国有土地收益基金收入</t>
  </si>
  <si>
    <t>八、农业土地开发资金收入</t>
  </si>
  <si>
    <t>九、国有土地使用权出让收入</t>
  </si>
  <si>
    <t xml:space="preserve">    土地出让价款收入</t>
  </si>
  <si>
    <t xml:space="preserve">    补缴的土地价款</t>
  </si>
  <si>
    <t xml:space="preserve">    划拨土地收入</t>
  </si>
  <si>
    <t xml:space="preserve">    缴纳新增建设用地土地有偿使用费</t>
  </si>
  <si>
    <t xml:space="preserve">    其他土地出让收入</t>
  </si>
  <si>
    <t>十、大中型水库移名后期扶持基金收入</t>
  </si>
  <si>
    <t>十一、大中型水库库区基金收入</t>
  </si>
  <si>
    <t>十二、彩票公益金收入</t>
  </si>
  <si>
    <t xml:space="preserve">    福利彩票公益金收入</t>
  </si>
  <si>
    <t xml:space="preserve">    体育彩票公益金收入</t>
  </si>
  <si>
    <t>十三、城市基础设施配套费收入</t>
  </si>
  <si>
    <t>十四、小型水库移民扶助基金收入</t>
  </si>
  <si>
    <t>十五、国家重大水利工程建设基金收入</t>
  </si>
  <si>
    <t>十六、车辆通行费</t>
  </si>
  <si>
    <t>十七、可再生能源电价附加收入</t>
  </si>
  <si>
    <t>十八、废弃电器电子产品处理基金收入</t>
  </si>
  <si>
    <t>十九、污水处理费收入</t>
  </si>
  <si>
    <t>二十、彩票发行机构和彩票销售机构的业务费用</t>
  </si>
  <si>
    <t>二十一、其他政府性基金收入</t>
  </si>
  <si>
    <t>附件20</t>
  </si>
  <si>
    <r>
      <rPr>
        <b/>
        <sz val="20"/>
        <rFont val="宋体"/>
        <family val="0"/>
      </rPr>
      <t>202</t>
    </r>
    <r>
      <rPr>
        <b/>
        <sz val="20"/>
        <rFont val="宋体"/>
        <family val="0"/>
      </rPr>
      <t>1</t>
    </r>
    <r>
      <rPr>
        <b/>
        <sz val="20"/>
        <rFont val="宋体"/>
        <family val="0"/>
      </rPr>
      <t>年金口河区政府性基金支出预算表</t>
    </r>
  </si>
  <si>
    <t>上级提前通知专项转移支付</t>
  </si>
  <si>
    <t>四、小型水库移民扶助基金安排的支出</t>
  </si>
  <si>
    <t>六、国有土地收益基金安排的支出</t>
  </si>
  <si>
    <t>七、农业土地开发资金安排的支出</t>
  </si>
  <si>
    <t>八、城市基础设施配套费安排的支出</t>
  </si>
  <si>
    <t>九、污水处理费安排的支出</t>
  </si>
  <si>
    <t>十、土地储备专项债券收入安排的支出</t>
  </si>
  <si>
    <t>十一、国家重大水利工程建设基金安排的支出</t>
  </si>
  <si>
    <t>十二、车辆通行费安排的支出</t>
  </si>
  <si>
    <t>十三、港口建设费安排的支出</t>
  </si>
  <si>
    <t>十四、铁路建设基金支出</t>
  </si>
  <si>
    <t>十五、民航发展基金支出</t>
  </si>
  <si>
    <t>十六、农网还贷资金支出</t>
  </si>
  <si>
    <t>十七、其他政府性基金及对应专项债务收入安排的支出</t>
  </si>
  <si>
    <t>十八、彩票公益金安排的支出</t>
  </si>
  <si>
    <t>十九、债务付息支出</t>
  </si>
  <si>
    <t>十九、债务发行费用支出</t>
  </si>
  <si>
    <t>十九、抗疫特别国债安排的支出</t>
  </si>
  <si>
    <t>附件21</t>
  </si>
  <si>
    <t>2021年金口河区政府性基金预算收支平衡表</t>
  </si>
  <si>
    <t>收      入</t>
  </si>
  <si>
    <t>支      出</t>
  </si>
  <si>
    <t>动用上年结转结余资金</t>
  </si>
  <si>
    <t>二、文化旅游体育与传媒支出</t>
  </si>
  <si>
    <r>
      <rPr>
        <sz val="12"/>
        <rFont val="宋体"/>
        <family val="0"/>
      </rPr>
      <t>二、</t>
    </r>
    <r>
      <rPr>
        <sz val="12"/>
        <rFont val="宋体"/>
        <family val="0"/>
      </rPr>
      <t>铁路建设基金收入</t>
    </r>
  </si>
  <si>
    <t xml:space="preserve">  国家电影事业发展专项资金安排的支出</t>
  </si>
  <si>
    <t xml:space="preserve">    资助国产影片放映</t>
  </si>
  <si>
    <t xml:space="preserve">    资助影院建设</t>
  </si>
  <si>
    <t xml:space="preserve">    资助少数民族语电影译制</t>
  </si>
  <si>
    <t xml:space="preserve">    购买农村电影公益性放映版权服务</t>
  </si>
  <si>
    <t xml:space="preserve">    其他国家电影事业发展专项资金支出</t>
  </si>
  <si>
    <t xml:space="preserve">  旅游发展基金支出</t>
  </si>
  <si>
    <t xml:space="preserve">    宣传促销</t>
  </si>
  <si>
    <t xml:space="preserve">  土地出让价款收入</t>
  </si>
  <si>
    <t xml:space="preserve">    行业规划</t>
  </si>
  <si>
    <t xml:space="preserve">  补缴的土地价款</t>
  </si>
  <si>
    <t xml:space="preserve">    旅游事业补助</t>
  </si>
  <si>
    <t xml:space="preserve">  划拨土地收入</t>
  </si>
  <si>
    <t xml:space="preserve">    地方旅游开发项目补助</t>
  </si>
  <si>
    <r>
      <rPr>
        <sz val="11"/>
        <rFont val="宋体"/>
        <family val="0"/>
      </rPr>
      <t xml:space="preserve"> </t>
    </r>
    <r>
      <rPr>
        <sz val="11"/>
        <rFont val="宋体"/>
        <family val="0"/>
      </rPr>
      <t xml:space="preserve"> </t>
    </r>
    <r>
      <rPr>
        <sz val="11"/>
        <rFont val="宋体"/>
        <family val="0"/>
      </rPr>
      <t>缴纳新增建设用地土地有偿使用费</t>
    </r>
  </si>
  <si>
    <t xml:space="preserve">    其他旅游发展基金支出</t>
  </si>
  <si>
    <t xml:space="preserve">  其他土地出让收入</t>
  </si>
  <si>
    <t xml:space="preserve">  国家电影事业发展专项资金对应专项债务收入安排的支出</t>
  </si>
  <si>
    <t xml:space="preserve">    资助城市影院</t>
  </si>
  <si>
    <t xml:space="preserve">    其他国家电影事业发展专项资金对应专项债务收入支出</t>
  </si>
  <si>
    <t>三、社会保障和就业支出</t>
  </si>
  <si>
    <t xml:space="preserve">  福利彩票公益金收入</t>
  </si>
  <si>
    <t xml:space="preserve">  大中型水库移民后期扶持基金支出</t>
  </si>
  <si>
    <t xml:space="preserve">  体育彩票公益金收入</t>
  </si>
  <si>
    <t xml:space="preserve">    移民补助</t>
  </si>
  <si>
    <t xml:space="preserve">    基础设施建设和经济发展</t>
  </si>
  <si>
    <t xml:space="preserve">    其他大中型水库移民后期扶持基金支出</t>
  </si>
  <si>
    <t xml:space="preserve">  小型水库移民扶助基金安排的支出</t>
  </si>
  <si>
    <t xml:space="preserve">  中央重大水利工程建设资金</t>
  </si>
  <si>
    <t xml:space="preserve">  地方重大水利工程建设资金</t>
  </si>
  <si>
    <t xml:space="preserve">    其他小型水库移民扶助基金支出</t>
  </si>
  <si>
    <t xml:space="preserve">  小型水库移民扶助基金对应专项债务收入安排的支出</t>
  </si>
  <si>
    <t xml:space="preserve">    其他小型水库移民扶助基金对应专项债务收入安排的支出</t>
  </si>
  <si>
    <t>四、节能环保支出</t>
  </si>
  <si>
    <t xml:space="preserve">  可再生能源电价附加收入安排的支出</t>
  </si>
  <si>
    <t>二十二、专项债务对应项目专项收入</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</si>
  <si>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</si>
  <si>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</si>
  <si>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</si>
  <si>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</si>
  <si>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</si>
  <si>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</si>
  <si>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</si>
  <si>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</si>
  <si>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</si>
  <si>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五、城乡社区支出</t>
  </si>
  <si>
    <t xml:space="preserve">  国有土地使用权出让收入安排的支出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</si>
  <si>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</si>
  <si>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</si>
  <si>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</si>
  <si>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</si>
  <si>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</si>
  <si>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</si>
  <si>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</si>
  <si>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</si>
  <si>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</si>
  <si>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</si>
  <si>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保障性住房租金补贴</t>
  </si>
  <si>
    <t xml:space="preserve">    其他国有土地使用权出让收入安排的支出</t>
  </si>
  <si>
    <t xml:space="preserve">  国有土地收益基金安排的支出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</si>
  <si>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</si>
  <si>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</si>
  <si>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</si>
  <si>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</si>
  <si>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</si>
  <si>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</si>
  <si>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</si>
  <si>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</si>
  <si>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</si>
  <si>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</si>
  <si>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</si>
  <si>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</si>
  <si>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</si>
  <si>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</si>
  <si>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</si>
  <si>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</si>
  <si>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</si>
  <si>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</si>
  <si>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</si>
  <si>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</si>
  <si>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r>
      <rPr>
        <sz val="11"/>
        <color indexed="8"/>
        <rFont val="宋体"/>
        <family val="0"/>
      </rPr>
      <t xml:space="preserve"> </t>
    </r>
    <r>
      <rPr>
        <sz val="11"/>
        <color indexed="8"/>
        <rFont val="宋体"/>
        <family val="0"/>
      </rPr>
      <t xml:space="preserve"> </t>
    </r>
    <r>
      <rPr>
        <sz val="11"/>
        <color indexed="8"/>
        <rFont val="宋体"/>
        <family val="0"/>
      </rPr>
      <t>国有土地使用权出让收入对应专项债务收入安排的支出</t>
    </r>
  </si>
  <si>
    <t xml:space="preserve">    其他国有土地使用权出让收入对应专项债务收入安排的支出</t>
  </si>
  <si>
    <t>六、农林水支出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</si>
  <si>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</si>
  <si>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</si>
  <si>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</si>
  <si>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</si>
  <si>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</si>
  <si>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</si>
  <si>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</si>
  <si>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</si>
  <si>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南水北调工程建设</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</si>
  <si>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</si>
  <si>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</si>
  <si>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</si>
  <si>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</si>
  <si>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</si>
  <si>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</si>
  <si>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其他国家重大水利工程建设基金对应专项债务收入支出</t>
  </si>
  <si>
    <t>七、交通运输支出</t>
  </si>
  <si>
    <t xml:space="preserve">  车辆通行费安排的支出</t>
  </si>
  <si>
    <t xml:space="preserve">    公路还贷</t>
  </si>
  <si>
    <t xml:space="preserve">    政府还贷公路养护</t>
  </si>
  <si>
    <t xml:space="preserve">    政府还贷公路管理</t>
  </si>
  <si>
    <t xml:space="preserve">    其他车辆通行费安排的支出</t>
  </si>
  <si>
    <t xml:space="preserve">  港口建设费安排的支出</t>
  </si>
  <si>
    <t xml:space="preserve">    港口设施</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</si>
  <si>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</si>
  <si>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</si>
  <si>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</si>
  <si>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</si>
  <si>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</si>
  <si>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</si>
  <si>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</si>
  <si>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</si>
  <si>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</si>
  <si>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</si>
  <si>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</si>
  <si>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</si>
  <si>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</si>
  <si>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</si>
  <si>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</si>
  <si>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</si>
  <si>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</si>
  <si>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</si>
  <si>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</si>
  <si>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</si>
  <si>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</si>
  <si>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空管系统建设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</si>
  <si>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</si>
  <si>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</si>
  <si>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</si>
  <si>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</si>
  <si>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</si>
  <si>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</si>
  <si>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政府收费公路专项债券收入安排的支出</t>
  </si>
  <si>
    <t xml:space="preserve">    公路建设</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</si>
  <si>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</si>
  <si>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</si>
  <si>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</si>
  <si>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</si>
  <si>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八、资源勘探信息等支出</t>
  </si>
  <si>
    <t xml:space="preserve">  农网还贷资金支出</t>
  </si>
  <si>
    <t xml:space="preserve">    中央农网还贷资金支出</t>
  </si>
  <si>
    <t xml:space="preserve">    地方农网还贷资金支出</t>
  </si>
  <si>
    <t xml:space="preserve">    其他农网还贷资金支出</t>
  </si>
  <si>
    <t>九、金融支出</t>
  </si>
  <si>
    <t xml:space="preserve">  金融调控支出</t>
  </si>
  <si>
    <t xml:space="preserve">    中央特别国债经营基金支出</t>
  </si>
  <si>
    <t xml:space="preserve">    中央特别国债经营基金财务支出</t>
  </si>
  <si>
    <t>十、其他支出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</si>
  <si>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</si>
  <si>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</si>
  <si>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</si>
  <si>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</si>
  <si>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</si>
  <si>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</si>
  <si>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</si>
  <si>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</si>
  <si>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</si>
  <si>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</si>
  <si>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</si>
  <si>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</si>
  <si>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</si>
  <si>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</si>
  <si>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</si>
  <si>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</si>
  <si>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</si>
  <si>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</si>
  <si>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</si>
  <si>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</si>
  <si>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</si>
  <si>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</si>
  <si>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</si>
  <si>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</si>
  <si>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</si>
  <si>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十一、债务付息支出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</si>
  <si>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</si>
  <si>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</si>
  <si>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</si>
  <si>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</si>
  <si>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</si>
  <si>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</si>
  <si>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</si>
  <si>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</si>
  <si>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</si>
  <si>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</si>
  <si>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</si>
  <si>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</si>
  <si>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</si>
  <si>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</si>
  <si>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</si>
  <si>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</si>
  <si>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</si>
  <si>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十二、债务发行费用支出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</si>
  <si>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</si>
  <si>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</si>
  <si>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</si>
  <si>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</si>
  <si>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</si>
  <si>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</si>
  <si>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</si>
  <si>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</si>
  <si>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</si>
  <si>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</si>
  <si>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</si>
  <si>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</si>
  <si>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</si>
  <si>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</si>
  <si>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</si>
  <si>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</si>
  <si>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</si>
  <si>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十三、抗疫特别国债安排的支出</t>
  </si>
  <si>
    <t xml:space="preserve">  基础设施建设</t>
  </si>
  <si>
    <t xml:space="preserve">    公共卫生体系建设</t>
  </si>
  <si>
    <t xml:space="preserve">    重大疫情防控救治体系建设</t>
  </si>
  <si>
    <t xml:space="preserve">    粮食安全</t>
  </si>
  <si>
    <t xml:space="preserve">    能源安全</t>
  </si>
  <si>
    <t xml:space="preserve">    应急物资保障</t>
  </si>
  <si>
    <t xml:space="preserve">    产业链改造升级</t>
  </si>
  <si>
    <t xml:space="preserve">    城镇老旧小区改造</t>
  </si>
  <si>
    <t xml:space="preserve">    生态环境治理</t>
  </si>
  <si>
    <t xml:space="preserve">    交通基础设施建设</t>
  </si>
  <si>
    <t xml:space="preserve">    市政设施建设</t>
  </si>
  <si>
    <t xml:space="preserve">    重点区域规划基础设施建设</t>
  </si>
  <si>
    <t xml:space="preserve">    其他基础设施建设</t>
  </si>
  <si>
    <t xml:space="preserve">  抗疫相关支出</t>
  </si>
  <si>
    <t xml:space="preserve">    减免房租补贴</t>
  </si>
  <si>
    <t xml:space="preserve">    重点企业贷款贴息</t>
  </si>
  <si>
    <t xml:space="preserve">    创业担保贷款贴息</t>
  </si>
  <si>
    <t xml:space="preserve">    援企稳岗补贴</t>
  </si>
  <si>
    <t xml:space="preserve">    困难群众基本生活补贴</t>
  </si>
  <si>
    <t xml:space="preserve">    其他抗疫相关支出</t>
  </si>
  <si>
    <t xml:space="preserve">  政府性基金转移收入</t>
  </si>
  <si>
    <t xml:space="preserve">  政府性基金转移支付</t>
  </si>
  <si>
    <t xml:space="preserve">    政府性基金补助收入</t>
  </si>
  <si>
    <t xml:space="preserve">    政府性基金补助支出</t>
  </si>
  <si>
    <t xml:space="preserve">    政府性基金上解收入</t>
  </si>
  <si>
    <t xml:space="preserve">    政府性基金上解支出</t>
  </si>
  <si>
    <t xml:space="preserve">  调入政府性基金预算资金</t>
  </si>
  <si>
    <t>地方政府专项债务还本支出</t>
  </si>
  <si>
    <t xml:space="preserve">   污水处理费债务还本支出</t>
  </si>
  <si>
    <r>
      <rPr>
        <sz val="11"/>
        <rFont val="宋体"/>
        <family val="0"/>
      </rPr>
      <t xml:space="preserve"> </t>
    </r>
    <r>
      <rPr>
        <sz val="11"/>
        <rFont val="宋体"/>
        <family val="0"/>
      </rPr>
      <t xml:space="preserve"> </t>
    </r>
    <r>
      <rPr>
        <sz val="11"/>
        <rFont val="宋体"/>
        <family val="0"/>
      </rPr>
      <t>地方政府专项债务转贷收入</t>
    </r>
  </si>
  <si>
    <t xml:space="preserve">   土地储备专项债券还本支出</t>
  </si>
  <si>
    <t xml:space="preserve">   抗疫特别国债还本支出还本支出</t>
  </si>
  <si>
    <t>附件22</t>
  </si>
  <si>
    <t>2021年金口河区级政府性基金收入预算表</t>
  </si>
  <si>
    <t>附件23</t>
  </si>
  <si>
    <t>2021年金口河区级政府性基金支出预算表</t>
  </si>
  <si>
    <t>附件24</t>
  </si>
  <si>
    <t>2021年金口河区区级政府性基金预算收支平衡表</t>
  </si>
  <si>
    <t>附件25</t>
  </si>
  <si>
    <r>
      <rPr>
        <b/>
        <sz val="20"/>
        <color indexed="8"/>
        <rFont val="宋体"/>
        <family val="0"/>
      </rPr>
      <t>202</t>
    </r>
    <r>
      <rPr>
        <b/>
        <sz val="20"/>
        <color indexed="8"/>
        <rFont val="宋体"/>
        <family val="0"/>
      </rPr>
      <t>1</t>
    </r>
    <r>
      <rPr>
        <b/>
        <sz val="20"/>
        <color indexed="8"/>
        <rFont val="宋体"/>
        <family val="0"/>
      </rPr>
      <t>年上级对金口河区政府性基金转移支付补助预算表</t>
    </r>
  </si>
  <si>
    <t>二、海南省高等级公路车辆通行附加费收入</t>
  </si>
  <si>
    <t>三、港口建设费收入</t>
  </si>
  <si>
    <t>四、旅游发展基金收入</t>
  </si>
  <si>
    <t>五、国家电影事业发展专项资金收入</t>
  </si>
  <si>
    <t>六、国有土地收益基金收入</t>
  </si>
  <si>
    <t>七、农业土地开发资金收入</t>
  </si>
  <si>
    <t>八、国有土地使用权出让收入</t>
  </si>
  <si>
    <t>九、大中型水库移名后期扶持基金收入</t>
  </si>
  <si>
    <t>十、大中型水库库区基金收入</t>
  </si>
  <si>
    <t>十一、彩票公益金收入</t>
  </si>
  <si>
    <t>十二、城市基础设施配套费收入</t>
  </si>
  <si>
    <t>十三、小型水库移民扶助基金收入</t>
  </si>
  <si>
    <t>十四、国家重大水利工程建设基金收入</t>
  </si>
  <si>
    <t>十五、车辆通行费</t>
  </si>
  <si>
    <t>十六、可再生能源电价附加收入</t>
  </si>
  <si>
    <t>十七、废弃电器电子产品处理基金收入</t>
  </si>
  <si>
    <t>十八、污水处理费收入</t>
  </si>
  <si>
    <t>十九、彩票发行机构和彩票销售机构的业务费用</t>
  </si>
  <si>
    <t>二十、其他政府性基金收入</t>
  </si>
  <si>
    <t>二十一、专项债券对应项目专项收入</t>
  </si>
  <si>
    <t>说明：我区无上级政府性基金转移支付补助收入</t>
  </si>
  <si>
    <t>附件26</t>
  </si>
  <si>
    <r>
      <rPr>
        <b/>
        <sz val="20"/>
        <rFont val="宋体"/>
        <family val="0"/>
      </rPr>
      <t>202</t>
    </r>
    <r>
      <rPr>
        <b/>
        <sz val="20"/>
        <rFont val="宋体"/>
        <family val="0"/>
      </rPr>
      <t>1</t>
    </r>
    <r>
      <rPr>
        <b/>
        <sz val="20"/>
        <rFont val="宋体"/>
        <family val="0"/>
      </rPr>
      <t>年金口河区对下政府性基金转移支付补助预算表</t>
    </r>
  </si>
  <si>
    <t xml:space="preserve">   一、国家电影事业发展专项资金安排支出</t>
  </si>
  <si>
    <t xml:space="preserve">   二、旅游发展基金支出</t>
  </si>
  <si>
    <t xml:space="preserve">   三、大中型水库移民后期扶持基金支出</t>
  </si>
  <si>
    <t xml:space="preserve">   四、小型水库移民扶助基金安排支出</t>
  </si>
  <si>
    <t xml:space="preserve">   五、国有土地使用权出让收入安排的支出</t>
  </si>
  <si>
    <t xml:space="preserve">   六、国有土地收益基金安排的支出</t>
  </si>
  <si>
    <r>
      <rPr>
        <sz val="12"/>
        <rFont val="宋体"/>
        <family val="0"/>
      </rPr>
      <t xml:space="preserve">   </t>
    </r>
    <r>
      <rPr>
        <sz val="12"/>
        <rFont val="宋体"/>
        <family val="0"/>
      </rPr>
      <t>七、农业土地开发资金安排的支出</t>
    </r>
  </si>
  <si>
    <t xml:space="preserve">   八、城市基础设施配套费安排的支出</t>
  </si>
  <si>
    <r>
      <rPr>
        <sz val="12"/>
        <rFont val="宋体"/>
        <family val="0"/>
      </rPr>
      <t xml:space="preserve">   </t>
    </r>
    <r>
      <rPr>
        <sz val="12"/>
        <rFont val="宋体"/>
        <family val="0"/>
      </rPr>
      <t>九、污水处理费安排的支出</t>
    </r>
  </si>
  <si>
    <r>
      <rPr>
        <sz val="12"/>
        <rFont val="宋体"/>
        <family val="0"/>
      </rPr>
      <t xml:space="preserve">   </t>
    </r>
    <r>
      <rPr>
        <sz val="12"/>
        <rFont val="宋体"/>
        <family val="0"/>
      </rPr>
      <t>十、土地储备专项债券收入安排的支出</t>
    </r>
  </si>
  <si>
    <t xml:space="preserve">   十一、城市基础设施配套费对应专项债务收入安排的支出</t>
  </si>
  <si>
    <t xml:space="preserve">   十二、污水处理费对应专项债务收入安排的支出</t>
  </si>
  <si>
    <t xml:space="preserve">   十三、国有土地使用权出让收入对应专项债务收入安排的支出</t>
  </si>
  <si>
    <t xml:space="preserve">   十四、大中型水库库区基金安排的支出</t>
  </si>
  <si>
    <r>
      <rPr>
        <sz val="12"/>
        <rFont val="宋体"/>
        <family val="0"/>
      </rPr>
      <t xml:space="preserve">   </t>
    </r>
    <r>
      <rPr>
        <sz val="12"/>
        <rFont val="宋体"/>
        <family val="0"/>
      </rPr>
      <t>十五、国家重大水利工程建设基金安排的支出</t>
    </r>
  </si>
  <si>
    <r>
      <rPr>
        <sz val="12"/>
        <rFont val="宋体"/>
        <family val="0"/>
      </rPr>
      <t xml:space="preserve">   </t>
    </r>
    <r>
      <rPr>
        <sz val="12"/>
        <rFont val="宋体"/>
        <family val="0"/>
      </rPr>
      <t>十六、车辆通行费安排的支出</t>
    </r>
  </si>
  <si>
    <t xml:space="preserve">   十七、农网还贷资金支出</t>
  </si>
  <si>
    <t xml:space="preserve">   十七、其他政府性基金对应专项债务收入安排的支出</t>
  </si>
  <si>
    <t xml:space="preserve">   十八、彩票发行销售机构业务费安排的支出</t>
  </si>
  <si>
    <t xml:space="preserve">   十九、彩票公益金安排的支出</t>
  </si>
  <si>
    <t>说明：我区无对下政府性基金转移支付补助支出</t>
  </si>
  <si>
    <r>
      <rPr>
        <b/>
        <sz val="20"/>
        <rFont val="宋体"/>
        <family val="0"/>
      </rPr>
      <t>202</t>
    </r>
    <r>
      <rPr>
        <b/>
        <sz val="20"/>
        <rFont val="宋体"/>
        <family val="0"/>
      </rPr>
      <t>1</t>
    </r>
    <r>
      <rPr>
        <b/>
        <sz val="20"/>
        <rFont val="宋体"/>
        <family val="0"/>
      </rPr>
      <t>年金口河区国有资本经营预算收入预算表</t>
    </r>
  </si>
  <si>
    <r>
      <rPr>
        <b/>
        <sz val="12"/>
        <rFont val="宋体"/>
        <family val="0"/>
      </rPr>
      <t xml:space="preserve">预  算  </t>
    </r>
    <r>
      <rPr>
        <b/>
        <sz val="12"/>
        <rFont val="宋体"/>
        <family val="0"/>
      </rPr>
      <t>科</t>
    </r>
    <r>
      <rPr>
        <b/>
        <sz val="12"/>
        <rFont val="宋体"/>
        <family val="0"/>
      </rPr>
      <t xml:space="preserve">  </t>
    </r>
    <r>
      <rPr>
        <b/>
        <sz val="12"/>
        <rFont val="宋体"/>
        <family val="0"/>
      </rPr>
      <t>目</t>
    </r>
  </si>
  <si>
    <t xml:space="preserve">    投资服务企业利润收入</t>
  </si>
  <si>
    <t xml:space="preserve">    其他国有资本经营预算企业利润收入</t>
  </si>
  <si>
    <t xml:space="preserve">    国有控股公司股利、股息收入</t>
  </si>
  <si>
    <t xml:space="preserve">    国有参股公司股利、股息收入</t>
  </si>
  <si>
    <r>
      <rPr>
        <sz val="11"/>
        <color indexed="8"/>
        <rFont val="宋体"/>
        <family val="0"/>
      </rPr>
      <t xml:space="preserve"> </t>
    </r>
    <r>
      <rPr>
        <sz val="11"/>
        <color indexed="8"/>
        <rFont val="宋体"/>
        <family val="0"/>
      </rPr>
      <t xml:space="preserve">   </t>
    </r>
    <r>
      <rPr>
        <sz val="11"/>
        <color indexed="8"/>
        <rFont val="宋体"/>
        <family val="0"/>
      </rPr>
      <t>金融企业股利、股息收入（国资预算）</t>
    </r>
  </si>
  <si>
    <t xml:space="preserve">    其他国有资本经营预算企业股利、股息收入</t>
  </si>
  <si>
    <t xml:space="preserve">    国有股权、股份转让收入</t>
  </si>
  <si>
    <t xml:space="preserve">    国有独资企业产权转让收入</t>
  </si>
  <si>
    <r>
      <rPr>
        <sz val="11"/>
        <color indexed="8"/>
        <rFont val="宋体"/>
        <family val="0"/>
      </rPr>
      <t xml:space="preserve"> </t>
    </r>
    <r>
      <rPr>
        <sz val="11"/>
        <color indexed="8"/>
        <rFont val="宋体"/>
        <family val="0"/>
      </rPr>
      <t xml:space="preserve">   </t>
    </r>
    <r>
      <rPr>
        <sz val="11"/>
        <color indexed="8"/>
        <rFont val="宋体"/>
        <family val="0"/>
      </rPr>
      <t>金融企业产权转让收入</t>
    </r>
  </si>
  <si>
    <t xml:space="preserve">    其他国有资本经营预算企业产权转让收入</t>
  </si>
  <si>
    <t xml:space="preserve">    国有独资企业清算收入</t>
  </si>
  <si>
    <t xml:space="preserve">    国有股权、股份清算收入</t>
  </si>
  <si>
    <r>
      <rPr>
        <sz val="11"/>
        <color indexed="8"/>
        <rFont val="宋体"/>
        <family val="0"/>
      </rPr>
      <t xml:space="preserve"> </t>
    </r>
    <r>
      <rPr>
        <sz val="11"/>
        <color indexed="8"/>
        <rFont val="宋体"/>
        <family val="0"/>
      </rPr>
      <t xml:space="preserve">   </t>
    </r>
    <r>
      <rPr>
        <sz val="11"/>
        <color indexed="8"/>
        <rFont val="宋体"/>
        <family val="0"/>
      </rPr>
      <t>其他国有资本经营预算企业清算收入</t>
    </r>
  </si>
  <si>
    <t>五、其他收入</t>
  </si>
  <si>
    <t xml:space="preserve">    其他国有资本经营预算收入</t>
  </si>
  <si>
    <t>国有资本经营预算收入合计</t>
  </si>
  <si>
    <t>国有资本经营预算上年结转收入</t>
  </si>
  <si>
    <t>收   入   预   算   总   计</t>
  </si>
  <si>
    <r>
      <rPr>
        <b/>
        <sz val="20"/>
        <rFont val="宋体"/>
        <family val="0"/>
      </rPr>
      <t>202</t>
    </r>
    <r>
      <rPr>
        <b/>
        <sz val="20"/>
        <rFont val="宋体"/>
        <family val="0"/>
      </rPr>
      <t>1</t>
    </r>
    <r>
      <rPr>
        <b/>
        <sz val="20"/>
        <rFont val="宋体"/>
        <family val="0"/>
      </rPr>
      <t>年金口河区国有资本经营预算支出预算表</t>
    </r>
  </si>
  <si>
    <t>一、国有资本经营预算支出</t>
  </si>
  <si>
    <t xml:space="preserve">    （一）解决历史遗留问题及改革成本支出</t>
  </si>
  <si>
    <t xml:space="preserve">    （二）国有企业资本金注入</t>
  </si>
  <si>
    <r>
      <rPr>
        <sz val="12"/>
        <rFont val="宋体"/>
        <family val="0"/>
      </rPr>
      <t xml:space="preserve"> </t>
    </r>
    <r>
      <rPr>
        <sz val="11"/>
        <color indexed="8"/>
        <rFont val="宋体"/>
        <family val="0"/>
      </rPr>
      <t xml:space="preserve">         其中：国有经济结构调整支出</t>
    </r>
  </si>
  <si>
    <t xml:space="preserve">    （三）国有企业政策性补贴</t>
  </si>
  <si>
    <r>
      <rPr>
        <sz val="12"/>
        <rFont val="宋体"/>
        <family val="0"/>
      </rPr>
      <t xml:space="preserve"> </t>
    </r>
    <r>
      <rPr>
        <sz val="11"/>
        <color indexed="8"/>
        <rFont val="宋体"/>
        <family val="0"/>
      </rPr>
      <t xml:space="preserve">         其中：国有企业政策性补贴</t>
    </r>
  </si>
  <si>
    <t xml:space="preserve">    （四）金融国有资本经营预算支出</t>
  </si>
  <si>
    <r>
      <rPr>
        <sz val="12"/>
        <rFont val="宋体"/>
        <family val="0"/>
      </rPr>
      <t xml:space="preserve"> </t>
    </r>
    <r>
      <rPr>
        <sz val="11"/>
        <color indexed="8"/>
        <rFont val="宋体"/>
        <family val="0"/>
      </rPr>
      <t xml:space="preserve">         其中：资本性支出</t>
    </r>
  </si>
  <si>
    <r>
      <rPr>
        <sz val="12"/>
        <rFont val="宋体"/>
        <family val="0"/>
      </rPr>
      <t xml:space="preserve"> </t>
    </r>
    <r>
      <rPr>
        <sz val="11"/>
        <color indexed="8"/>
        <rFont val="宋体"/>
        <family val="0"/>
      </rPr>
      <t xml:space="preserve">               改革性支出</t>
    </r>
  </si>
  <si>
    <r>
      <rPr>
        <sz val="12"/>
        <rFont val="宋体"/>
        <family val="0"/>
      </rPr>
      <t xml:space="preserve"> </t>
    </r>
    <r>
      <rPr>
        <sz val="11"/>
        <color indexed="8"/>
        <rFont val="宋体"/>
        <family val="0"/>
      </rPr>
      <t xml:space="preserve">               其他金融国有资本经营预算支出</t>
    </r>
  </si>
  <si>
    <t xml:space="preserve">    （五）其他国有资本经营预算支出</t>
  </si>
  <si>
    <r>
      <rPr>
        <sz val="12"/>
        <rFont val="宋体"/>
        <family val="0"/>
      </rPr>
      <t xml:space="preserve"> </t>
    </r>
    <r>
      <rPr>
        <sz val="11"/>
        <color indexed="8"/>
        <rFont val="宋体"/>
        <family val="0"/>
      </rPr>
      <t xml:space="preserve">         其中：其他国有资本经营预算支出</t>
    </r>
  </si>
  <si>
    <t>二、上年结转收入安排支出</t>
  </si>
  <si>
    <t>国有资本经营预算支出合计</t>
  </si>
  <si>
    <t>国有资本经营结转下年继续使用资金</t>
  </si>
  <si>
    <t>二、转移性支出</t>
  </si>
  <si>
    <t xml:space="preserve">    （一）调出资金</t>
  </si>
  <si>
    <t xml:space="preserve">          其中：国有资本经营预算调出资金</t>
  </si>
  <si>
    <t>支   出   预   算   总   计</t>
  </si>
  <si>
    <r>
      <rPr>
        <b/>
        <sz val="20"/>
        <rFont val="宋体"/>
        <family val="0"/>
      </rPr>
      <t>202</t>
    </r>
    <r>
      <rPr>
        <b/>
        <sz val="20"/>
        <rFont val="宋体"/>
        <family val="0"/>
      </rPr>
      <t>1</t>
    </r>
    <r>
      <rPr>
        <b/>
        <sz val="20"/>
        <rFont val="宋体"/>
        <family val="0"/>
      </rPr>
      <t>年金口河区级国有资本经营预算收入预算表</t>
    </r>
  </si>
  <si>
    <t>预  算  科  目</t>
  </si>
  <si>
    <r>
      <rPr>
        <b/>
        <sz val="20"/>
        <rFont val="宋体"/>
        <family val="0"/>
      </rPr>
      <t>202</t>
    </r>
    <r>
      <rPr>
        <b/>
        <sz val="20"/>
        <rFont val="宋体"/>
        <family val="0"/>
      </rPr>
      <t>1</t>
    </r>
    <r>
      <rPr>
        <b/>
        <sz val="20"/>
        <rFont val="宋体"/>
        <family val="0"/>
      </rPr>
      <t>年金口河区级国有资本经营预算支出预算表</t>
    </r>
  </si>
  <si>
    <t>附件33</t>
  </si>
  <si>
    <t>附件34</t>
  </si>
  <si>
    <t>2021年金口河区社会保险基金收入预算表</t>
  </si>
  <si>
    <r>
      <rPr>
        <b/>
        <sz val="18"/>
        <rFont val="宋体"/>
        <family val="0"/>
      </rPr>
      <t>预</t>
    </r>
    <r>
      <rPr>
        <b/>
        <sz val="18"/>
        <rFont val="Times New Roman"/>
        <family val="1"/>
      </rPr>
      <t xml:space="preserve">    </t>
    </r>
    <r>
      <rPr>
        <b/>
        <sz val="18"/>
        <rFont val="宋体"/>
        <family val="0"/>
      </rPr>
      <t>算</t>
    </r>
    <r>
      <rPr>
        <b/>
        <sz val="18"/>
        <rFont val="Times New Roman"/>
        <family val="1"/>
      </rPr>
      <t xml:space="preserve">    </t>
    </r>
    <r>
      <rPr>
        <b/>
        <sz val="18"/>
        <rFont val="宋体"/>
        <family val="0"/>
      </rPr>
      <t>科</t>
    </r>
    <r>
      <rPr>
        <b/>
        <sz val="18"/>
        <rFont val="Times New Roman"/>
        <family val="1"/>
      </rPr>
      <t xml:space="preserve">    </t>
    </r>
    <r>
      <rPr>
        <b/>
        <sz val="18"/>
        <rFont val="宋体"/>
        <family val="0"/>
      </rPr>
      <t>目</t>
    </r>
  </si>
  <si>
    <t>简要说明</t>
  </si>
  <si>
    <t>一、企业职工基本养老保险基金收入</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</si>
  <si>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</si>
  <si>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</si>
  <si>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</si>
  <si>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</si>
  <si>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</si>
  <si>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</si>
  <si>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</si>
  <si>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</si>
  <si>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</si>
  <si>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其他失业保险基金收入</t>
  </si>
  <si>
    <t>三、职工基本医疗保险基金收入</t>
  </si>
  <si>
    <t xml:space="preserve">    其中：职工基本医疗保险费收入</t>
  </si>
  <si>
    <t xml:space="preserve">          职工基本医疗保险基金财政补贴收入</t>
  </si>
  <si>
    <t xml:space="preserve">          职工基本医疗保险基金利息收入</t>
  </si>
  <si>
    <t xml:space="preserve">          其他职工基本医疗保险基金收入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</si>
  <si>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</si>
  <si>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</si>
  <si>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</si>
  <si>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</si>
  <si>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</si>
  <si>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六、城乡居民基本养老保险基金收入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</si>
  <si>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</si>
  <si>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</si>
  <si>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</si>
  <si>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</si>
  <si>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</si>
  <si>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其他城乡居民基本养老保险基金收入</t>
  </si>
  <si>
    <t>九、其他社会保险基金收入</t>
  </si>
  <si>
    <t xml:space="preserve">    其中：保险费收入</t>
  </si>
  <si>
    <t xml:space="preserve">          其他社会保险基金财政补贴收入</t>
  </si>
  <si>
    <t xml:space="preserve">          其他收入</t>
  </si>
  <si>
    <t xml:space="preserve">         </t>
  </si>
  <si>
    <t>十、转移性收入</t>
  </si>
  <si>
    <t xml:space="preserve">    其中：上年结余收入</t>
  </si>
  <si>
    <t xml:space="preserve">          社会保险基金上解下拨收入</t>
  </si>
  <si>
    <t>社会保险基金收入合计</t>
  </si>
  <si>
    <t>附件35</t>
  </si>
  <si>
    <r>
      <rPr>
        <b/>
        <sz val="20"/>
        <rFont val="宋体"/>
        <family val="0"/>
      </rPr>
      <t>202</t>
    </r>
    <r>
      <rPr>
        <b/>
        <sz val="20"/>
        <rFont val="宋体"/>
        <family val="0"/>
      </rPr>
      <t>1</t>
    </r>
    <r>
      <rPr>
        <b/>
        <sz val="20"/>
        <rFont val="宋体"/>
        <family val="0"/>
      </rPr>
      <t>年金口河区社会保险基金支出预算表</t>
    </r>
  </si>
  <si>
    <r>
      <rPr>
        <b/>
        <sz val="16"/>
        <rFont val="宋体"/>
        <family val="0"/>
      </rPr>
      <t>预</t>
    </r>
    <r>
      <rPr>
        <b/>
        <sz val="16"/>
        <rFont val="Times New Roman"/>
        <family val="1"/>
      </rPr>
      <t xml:space="preserve">    </t>
    </r>
    <r>
      <rPr>
        <b/>
        <sz val="16"/>
        <rFont val="宋体"/>
        <family val="0"/>
      </rPr>
      <t>算</t>
    </r>
    <r>
      <rPr>
        <b/>
        <sz val="16"/>
        <rFont val="Times New Roman"/>
        <family val="1"/>
      </rPr>
      <t xml:space="preserve">    </t>
    </r>
    <r>
      <rPr>
        <b/>
        <sz val="16"/>
        <rFont val="宋体"/>
        <family val="0"/>
      </rPr>
      <t>科</t>
    </r>
    <r>
      <rPr>
        <b/>
        <sz val="16"/>
        <rFont val="Times New Roman"/>
        <family val="1"/>
      </rPr>
      <t xml:space="preserve">    </t>
    </r>
    <r>
      <rPr>
        <b/>
        <sz val="16"/>
        <rFont val="宋体"/>
        <family val="0"/>
      </rPr>
      <t>目</t>
    </r>
  </si>
  <si>
    <t>一、企业职工基本养老保险基金支出</t>
  </si>
  <si>
    <t xml:space="preserve">    其中：基本养老金</t>
  </si>
  <si>
    <t xml:space="preserve">          医疗补助金</t>
  </si>
  <si>
    <t xml:space="preserve">          丧葬抚恤补助</t>
  </si>
  <si>
    <t xml:space="preserve">          其他企业职工基本养老保险基金支出</t>
  </si>
  <si>
    <t>二、失业保险基金支出</t>
  </si>
  <si>
    <t xml:space="preserve">    其中：失业保险金</t>
  </si>
  <si>
    <t xml:space="preserve">          医疗保险费</t>
  </si>
  <si>
    <t xml:space="preserve">          职业培训和职业介绍补贴</t>
  </si>
  <si>
    <t xml:space="preserve">          技能提升补贴支出</t>
  </si>
  <si>
    <t xml:space="preserve">          稳定岗位补贴支出</t>
  </si>
  <si>
    <t xml:space="preserve">          其他费用支出</t>
  </si>
  <si>
    <t xml:space="preserve">          其他失业保险基金支出</t>
  </si>
  <si>
    <t>三、职工基本医疗保险基金支出</t>
  </si>
  <si>
    <t xml:space="preserve">    其中：职工基本医疗保险统筹基金</t>
  </si>
  <si>
    <t xml:space="preserve">          职工基本医疗保险个人账户基金</t>
  </si>
  <si>
    <t xml:space="preserve">          其他职工基本医疗保险基金支出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</si>
  <si>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</si>
  <si>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</si>
  <si>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</si>
  <si>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</si>
  <si>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</si>
  <si>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六、城乡居民基本养老保险基金支出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</si>
  <si>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</si>
  <si>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</si>
  <si>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</si>
  <si>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</si>
  <si>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七、机关事业单位基本养老保险基金支出</t>
  </si>
  <si>
    <t xml:space="preserve">    其中：基本养老金支出</t>
  </si>
  <si>
    <t xml:space="preserve">          其他机关事业单位基本养老保险基金支出</t>
  </si>
  <si>
    <t>八、城乡居民基本医疗保险基金支出</t>
  </si>
  <si>
    <t xml:space="preserve">    其中：城乡居民基本医疗保险基金医疗待遇支出</t>
  </si>
  <si>
    <t xml:space="preserve">          城乡居民大病医疗保险支出</t>
  </si>
  <si>
    <t xml:space="preserve">          其他城乡居民基本医疗保险基金支出</t>
  </si>
  <si>
    <t>九、其他社会保险基金支出</t>
  </si>
  <si>
    <t>十、转移性支出</t>
  </si>
  <si>
    <t>社会保险基金支出合计</t>
  </si>
  <si>
    <r>
      <rPr>
        <b/>
        <sz val="20"/>
        <rFont val="宋体"/>
        <family val="0"/>
      </rPr>
      <t>202</t>
    </r>
    <r>
      <rPr>
        <b/>
        <sz val="20"/>
        <rFont val="宋体"/>
        <family val="0"/>
      </rPr>
      <t>1</t>
    </r>
    <r>
      <rPr>
        <b/>
        <sz val="20"/>
        <rFont val="宋体"/>
        <family val="0"/>
      </rPr>
      <t>年金口河区级社会保险基金收入预算表</t>
    </r>
  </si>
  <si>
    <r>
      <rPr>
        <b/>
        <sz val="20"/>
        <rFont val="宋体"/>
        <family val="0"/>
      </rPr>
      <t>202</t>
    </r>
    <r>
      <rPr>
        <b/>
        <sz val="20"/>
        <rFont val="宋体"/>
        <family val="0"/>
      </rPr>
      <t>1</t>
    </r>
    <r>
      <rPr>
        <b/>
        <sz val="20"/>
        <rFont val="宋体"/>
        <family val="0"/>
      </rPr>
      <t>年金口河区级社会保险基金支出预算表</t>
    </r>
  </si>
  <si>
    <t>一般债务</t>
  </si>
  <si>
    <t>专项债务</t>
  </si>
  <si>
    <t>目   录</t>
  </si>
  <si>
    <t>附件1</t>
  </si>
  <si>
    <t>2020年金口河区一般公共预算收支执行情况表</t>
  </si>
  <si>
    <t>单位：万元</t>
  </si>
  <si>
    <t>预算科目</t>
  </si>
  <si>
    <t>年初预算数</t>
  </si>
  <si>
    <t>一、税收收入</t>
  </si>
  <si>
    <t>一、一般公共服务支出</t>
  </si>
  <si>
    <t xml:space="preserve">    增值税</t>
  </si>
  <si>
    <t>二、外交支出</t>
  </si>
  <si>
    <t xml:space="preserve">    营业税</t>
  </si>
  <si>
    <t>三、国防支出</t>
  </si>
  <si>
    <t xml:space="preserve">    企业所得税</t>
  </si>
  <si>
    <t>四、公共安全支出</t>
  </si>
  <si>
    <t xml:space="preserve">    企业所得税退税</t>
  </si>
  <si>
    <t>五、教育支出</t>
  </si>
  <si>
    <t xml:space="preserve">    个人所得税</t>
  </si>
  <si>
    <t>六、科学技术支出</t>
  </si>
  <si>
    <t xml:space="preserve">    资源税</t>
  </si>
  <si>
    <t>七、文化旅游体育与传媒支出</t>
  </si>
  <si>
    <t xml:space="preserve">    城市维护建设税</t>
  </si>
  <si>
    <t>八、社会保障和就业支出</t>
  </si>
  <si>
    <t xml:space="preserve">    房产税</t>
  </si>
  <si>
    <t>九、卫生健康支出</t>
  </si>
  <si>
    <t xml:space="preserve">    印花税</t>
  </si>
  <si>
    <t>十、节能环保支出</t>
  </si>
  <si>
    <t xml:space="preserve">    城镇土地使用税</t>
  </si>
  <si>
    <t>十一、城乡社区支出</t>
  </si>
  <si>
    <t xml:space="preserve">    土地增值税</t>
  </si>
  <si>
    <t>十二、农林水支出</t>
  </si>
  <si>
    <t xml:space="preserve">    车船税</t>
  </si>
  <si>
    <t>十三、交通运输支出</t>
  </si>
  <si>
    <t xml:space="preserve">    耕地占用税</t>
  </si>
  <si>
    <t>十四、资源勘探信息等支出</t>
  </si>
  <si>
    <t xml:space="preserve">    契税</t>
  </si>
  <si>
    <t>十五、商业服务业等支出</t>
  </si>
  <si>
    <t xml:space="preserve">    烟叶税</t>
  </si>
  <si>
    <t>十六、金融支出</t>
  </si>
  <si>
    <t xml:space="preserve">    环境保护税</t>
  </si>
  <si>
    <t>十七、援助其他地区支出</t>
  </si>
  <si>
    <t xml:space="preserve">    其他税收收入</t>
  </si>
  <si>
    <t>十八、自然资源海洋气象等支出</t>
  </si>
  <si>
    <t>二、非税收入</t>
  </si>
  <si>
    <t>十九、住房保障支出</t>
  </si>
  <si>
    <t xml:space="preserve">    专项收入</t>
  </si>
  <si>
    <t>二十、粮油物资储备支出</t>
  </si>
  <si>
    <t xml:space="preserve">    行政事业性收费收入</t>
  </si>
  <si>
    <t>二十一、灾害防治及应急管理支出</t>
  </si>
  <si>
    <t xml:space="preserve">    罚没收入</t>
  </si>
  <si>
    <t>二十二、预备费</t>
  </si>
  <si>
    <t xml:space="preserve">    国有资本经营收入</t>
  </si>
  <si>
    <t>二十三、其他支出</t>
  </si>
  <si>
    <t xml:space="preserve">    国有资源（资产）有偿使用收入</t>
  </si>
  <si>
    <t>二十四、债务付息支出</t>
  </si>
  <si>
    <t xml:space="preserve">    捐赠收入</t>
  </si>
  <si>
    <t>二十五、债务发行费用支出</t>
  </si>
  <si>
    <t xml:space="preserve">    政府住房基金收入</t>
  </si>
  <si>
    <t xml:space="preserve">    其他收入</t>
  </si>
  <si>
    <t>收入合计</t>
  </si>
  <si>
    <t xml:space="preserve"> 支   出    合    计</t>
  </si>
  <si>
    <t xml:space="preserve">转移性收入         </t>
  </si>
  <si>
    <t>上解上级支出</t>
  </si>
  <si>
    <t>返还性收入</t>
  </si>
  <si>
    <t>-783</t>
  </si>
  <si>
    <t xml:space="preserve">    体制上解支出</t>
  </si>
  <si>
    <t>一般性转移支付收入</t>
  </si>
  <si>
    <t xml:space="preserve">    出口退税专项上解支出</t>
  </si>
  <si>
    <t>专项转移支付收入</t>
  </si>
  <si>
    <t xml:space="preserve">    专项上解支出</t>
  </si>
  <si>
    <t>下级上解收入</t>
  </si>
  <si>
    <t>成品油价格和税费改革专项上解支出</t>
  </si>
  <si>
    <t>体制上解收入</t>
  </si>
  <si>
    <t>债券转贷支出</t>
  </si>
  <si>
    <t>出口退税专项上解收入</t>
  </si>
  <si>
    <t xml:space="preserve">    转贷新增地方政府债券支出</t>
  </si>
  <si>
    <t>专项上解收入</t>
  </si>
  <si>
    <t xml:space="preserve">    转贷置换债券支出</t>
  </si>
  <si>
    <t>接受其他地区援助收入</t>
  </si>
  <si>
    <t>债券还本支出</t>
  </si>
  <si>
    <t>债券转贷收入</t>
  </si>
  <si>
    <t xml:space="preserve">  再融资债之外资金安排的地方政府债券还本</t>
  </si>
  <si>
    <t>转贷地方政府债券收入（新增债券）</t>
  </si>
  <si>
    <t xml:space="preserve">  再融资债资金安排的地方政府债券还本</t>
  </si>
  <si>
    <t>转贷地方政府债券收入（再融资债券）</t>
  </si>
  <si>
    <t>增设预算周转金</t>
  </si>
  <si>
    <t>国债转贷收入</t>
  </si>
  <si>
    <t>拨付国债转贷资金数</t>
  </si>
  <si>
    <t>国债转贷资金上年结余</t>
  </si>
  <si>
    <t>国债转贷资金结余</t>
  </si>
  <si>
    <t>上年结余收入</t>
  </si>
  <si>
    <t>安排预算稳定调节基金</t>
  </si>
  <si>
    <t>动用预算稳定调节基金</t>
  </si>
  <si>
    <t>调出资金</t>
  </si>
  <si>
    <t xml:space="preserve">调入资金   </t>
  </si>
  <si>
    <t>结转下年继续使用的资金</t>
  </si>
  <si>
    <t xml:space="preserve">  政府性基金预算调入一般公共预算</t>
  </si>
  <si>
    <t xml:space="preserve">  国有资本经营收入预算调入一般公共预算</t>
  </si>
  <si>
    <t xml:space="preserve">  从其他资金调入一般公共预算</t>
  </si>
  <si>
    <t>收   入   总   计</t>
  </si>
  <si>
    <t>支   出   总   计</t>
  </si>
  <si>
    <t>附件2</t>
  </si>
  <si>
    <t>2020年金口河区政府性基金预算收支执行情况表</t>
  </si>
  <si>
    <t>预算数</t>
  </si>
  <si>
    <t>一、散装水泥专项资金收入</t>
  </si>
  <si>
    <t>一、国家电影事业发展专项资金安排的支出</t>
  </si>
  <si>
    <t>二、新型墙体材料专项基金收入</t>
  </si>
  <si>
    <t>二、旅游发展基金支出</t>
  </si>
  <si>
    <t>三、新增建设用地土地有偿使用费收入</t>
  </si>
  <si>
    <t>三、大中型水库移民后期扶持基金支出</t>
  </si>
  <si>
    <t>四、新菜地开发建设基金收入</t>
  </si>
  <si>
    <t>四、政府住房基金及对应专项债务收入安排的支出</t>
  </si>
  <si>
    <t>五、政府住房基金收入</t>
  </si>
  <si>
    <t>五、国有土地使用权出让收入安排的支出</t>
  </si>
  <si>
    <t>六、城市公用事业附加收入</t>
  </si>
  <si>
    <t>六、农业土地开发资金安排的支出</t>
  </si>
  <si>
    <t>七、国有土地使用权出让收入</t>
  </si>
  <si>
    <t>七、城市基础设施配套费安排的支出</t>
  </si>
  <si>
    <t>八、国有土地收益基金收入</t>
  </si>
  <si>
    <t>八、污水处理费安排的支出</t>
  </si>
  <si>
    <t>九、农业土地开发资金收入</t>
  </si>
  <si>
    <t>九、土地储备专项债券收入安排的支出</t>
  </si>
  <si>
    <t>十、城市基础设施配套费收入</t>
  </si>
  <si>
    <t>十、城市基础设施配套费及对应专项债务收入安排的支出</t>
  </si>
  <si>
    <t>十一、车辆通行费收入</t>
  </si>
  <si>
    <t>十一、污水处理费及对应专项债务收入安排的支出</t>
  </si>
  <si>
    <t>十二、无线电频率占用费收入</t>
  </si>
  <si>
    <t>十二、大中型水库库区基金安排的支出</t>
  </si>
  <si>
    <t>十三、水土保持补偿费收入</t>
  </si>
  <si>
    <t>十三、国家重大水利工程建设基金安排的支出</t>
  </si>
  <si>
    <t>十四、污水处理费及对应专项债务收入</t>
  </si>
  <si>
    <t>十四、车辆通行费安排的支出</t>
  </si>
  <si>
    <t>十五、其他政府性基金收入</t>
  </si>
  <si>
    <t>十五、港口建设费安排的支出</t>
  </si>
  <si>
    <t>十六、专项债券对应项目专项收入</t>
  </si>
  <si>
    <t>十六、民航发展基金支出</t>
  </si>
  <si>
    <t>十七、农网还贷资金支出</t>
  </si>
  <si>
    <t>十八、其他政府性基金及对应专项债务收入安排的支出</t>
  </si>
  <si>
    <t>十九、彩票发行销售机构业务费安排的支出</t>
  </si>
  <si>
    <t>二十、彩票公益金安排的支出</t>
  </si>
  <si>
    <t>二十一、地方政府专项债务付息支出</t>
  </si>
  <si>
    <t>二十二、地方政府专项债务发行费用支出</t>
  </si>
  <si>
    <t>二十三、抗疫特别国债安排的支出</t>
  </si>
  <si>
    <t>支出合计</t>
  </si>
  <si>
    <t>转移性收入</t>
  </si>
  <si>
    <t>转移性支出</t>
  </si>
  <si>
    <t>上级补助收入</t>
  </si>
  <si>
    <t>补助下级支出</t>
  </si>
  <si>
    <t>地方政府债券转贷收入</t>
  </si>
  <si>
    <t>地方政府债券转贷支出</t>
  </si>
  <si>
    <t>地方政府债券新增债券转贷收入</t>
  </si>
  <si>
    <t>地方政府债券新增债券转贷支出</t>
  </si>
  <si>
    <t>地方政府债券置换债券转贷收入</t>
  </si>
  <si>
    <t>地方政府债券置换债券转贷支出</t>
  </si>
  <si>
    <t>调入资金</t>
  </si>
  <si>
    <t>地方政府债券置换债券资金安排的还本支出</t>
  </si>
  <si>
    <t>调入一般公共预算</t>
  </si>
  <si>
    <t>其他调出</t>
  </si>
  <si>
    <t>附件3</t>
  </si>
  <si>
    <t>2020年金口河区国有资本经营预算收支执行情况表</t>
  </si>
  <si>
    <t>一、利润收入</t>
  </si>
  <si>
    <t>一、社会保障和就业支出</t>
  </si>
  <si>
    <t>二、股利、股息收入</t>
  </si>
  <si>
    <t>二、解决历史遗留问题及改革成本支出</t>
  </si>
  <si>
    <t>三、产权转让收入</t>
  </si>
  <si>
    <t>三、国有企业资本金注入</t>
  </si>
  <si>
    <t>四、清算收入</t>
  </si>
  <si>
    <t>四、国有企业政策性补贴</t>
  </si>
  <si>
    <t>五、其他国有资本经营预算收入</t>
  </si>
  <si>
    <t>五、金融国有资本经营预算支出</t>
  </si>
  <si>
    <t>六、其他国有资本经营预算支出</t>
  </si>
  <si>
    <t xml:space="preserve">    上年结余收入</t>
  </si>
  <si>
    <t xml:space="preserve">    年终结余</t>
  </si>
  <si>
    <t>收入总计</t>
  </si>
  <si>
    <t>支出总计</t>
  </si>
  <si>
    <t>附件4</t>
  </si>
  <si>
    <t>2020年金口河区社会保险基金预算收支执行情况表</t>
  </si>
  <si>
    <t>一、城乡居民基本养老保险基金收入</t>
  </si>
  <si>
    <t>一、城乡居民基本养老保险基金支出</t>
  </si>
  <si>
    <t>二、城镇职工基本医疗保险基金收入</t>
  </si>
  <si>
    <t>二、城镇职工基本医疗保险基金支出</t>
  </si>
  <si>
    <t>三、工伤保险基金收入</t>
  </si>
  <si>
    <t>三、工伤保险基金支出</t>
  </si>
  <si>
    <t>四、失业保险基金收入</t>
  </si>
  <si>
    <t>四、失业保险基金支出</t>
  </si>
  <si>
    <t>四、支出预算合计</t>
  </si>
  <si>
    <t>五、本年收入合计</t>
  </si>
  <si>
    <t>五、本年收支结余</t>
  </si>
  <si>
    <t>六、上年结余收入</t>
  </si>
  <si>
    <t>五、年末滚存结余</t>
  </si>
  <si>
    <t>总    计</t>
  </si>
  <si>
    <t xml:space="preserve">     总     计</t>
  </si>
  <si>
    <t>附件5</t>
  </si>
  <si>
    <t>2021年金口河区地方一般公共预算收入预算表</t>
  </si>
  <si>
    <t xml:space="preserve">          单位：万元</t>
  </si>
  <si>
    <r>
      <rPr>
        <b/>
        <sz val="12"/>
        <rFont val="宋体"/>
        <family val="0"/>
      </rPr>
      <t>项</t>
    </r>
    <r>
      <rPr>
        <b/>
        <sz val="12"/>
        <rFont val="宋体"/>
        <family val="0"/>
      </rPr>
      <t>目</t>
    </r>
  </si>
  <si>
    <t xml:space="preserve">    消费税</t>
  </si>
  <si>
    <t xml:space="preserve">    船舶吨税</t>
  </si>
  <si>
    <t xml:space="preserve">    车辆购置税</t>
  </si>
  <si>
    <t xml:space="preserve">    关税</t>
  </si>
  <si>
    <t>附件6</t>
  </si>
  <si>
    <t>2021年金口河区一般公共预算支出预算表</t>
  </si>
  <si>
    <t>全区自有财力</t>
  </si>
  <si>
    <t>上级专项转移支付(提前通知)</t>
  </si>
  <si>
    <t>上年结转收入安排的支出</t>
  </si>
  <si>
    <t>十四、资源勘探工业信息等支出</t>
  </si>
  <si>
    <t>一般公共预算支出合计</t>
  </si>
  <si>
    <t>附件7</t>
  </si>
  <si>
    <t>收          入</t>
  </si>
  <si>
    <t>支          出</t>
  </si>
  <si>
    <t>项          目</t>
  </si>
  <si>
    <t>本年预算数</t>
  </si>
  <si>
    <t xml:space="preserve">       增值税</t>
  </si>
  <si>
    <t xml:space="preserve">       消费税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</si>
  <si>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</si>
  <si>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</si>
  <si>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</si>
  <si>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</si>
  <si>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</si>
  <si>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</si>
  <si>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</si>
  <si>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</si>
  <si>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</si>
  <si>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</si>
  <si>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船舶吨税</t>
  </si>
  <si>
    <t xml:space="preserve">       车辆购置税</t>
  </si>
  <si>
    <t xml:space="preserve">       关税</t>
  </si>
  <si>
    <t xml:space="preserve">       耕地占用税</t>
  </si>
  <si>
    <t xml:space="preserve">       契税</t>
  </si>
  <si>
    <t xml:space="preserve">       烟叶税</t>
  </si>
  <si>
    <t xml:space="preserve">       环境保护税</t>
  </si>
  <si>
    <t xml:space="preserve">       其他税收收入</t>
  </si>
  <si>
    <t xml:space="preserve">       专项收入</t>
  </si>
  <si>
    <t xml:space="preserve">       行政事业性收费收入</t>
  </si>
  <si>
    <t xml:space="preserve">       罚没收入</t>
  </si>
  <si>
    <t xml:space="preserve">       国有资本经营收入</t>
  </si>
  <si>
    <t xml:space="preserve">       国有资源（资产）有偿使用收入</t>
  </si>
  <si>
    <t xml:space="preserve">       捐赠收入</t>
  </si>
  <si>
    <t xml:space="preserve">       政府住房基金收入</t>
  </si>
  <si>
    <t xml:space="preserve">       其他收入</t>
  </si>
  <si>
    <t>一般公共预算收入预算合计</t>
  </si>
  <si>
    <t xml:space="preserve">    返还性收入</t>
  </si>
  <si>
    <t xml:space="preserve">  上解上级支出</t>
  </si>
  <si>
    <t xml:space="preserve">    一般性转移支付收入</t>
  </si>
  <si>
    <t xml:space="preserve">    专项转移支付收入（提前通知）</t>
  </si>
  <si>
    <t>债务还本支出</t>
  </si>
  <si>
    <t>从政府性基金预算调入一般公共预算</t>
  </si>
  <si>
    <t xml:space="preserve">  地方政府一般债务还本支出</t>
  </si>
  <si>
    <t>从国有资本经营预算调入一般公共预算</t>
  </si>
  <si>
    <t xml:space="preserve">    地方政府一般债券还本支出</t>
  </si>
  <si>
    <t>从其他资金调入一般公共预算</t>
  </si>
  <si>
    <t xml:space="preserve">    地方政府其他一般债务还本支出</t>
  </si>
  <si>
    <t>债务转贷收入</t>
  </si>
  <si>
    <t>地方政府一般债券转贷收入</t>
  </si>
  <si>
    <t>补充预算周转金</t>
  </si>
  <si>
    <t>地方政府其他一般债务转贷收入</t>
  </si>
  <si>
    <t>年终结余</t>
  </si>
  <si>
    <t xml:space="preserve">     结转下年的支出</t>
  </si>
  <si>
    <t xml:space="preserve">     净结余</t>
  </si>
  <si>
    <t>附件9</t>
  </si>
  <si>
    <r>
      <rPr>
        <b/>
        <sz val="20"/>
        <rFont val="宋体"/>
        <family val="0"/>
      </rPr>
      <t>202</t>
    </r>
    <r>
      <rPr>
        <b/>
        <sz val="20"/>
        <rFont val="宋体"/>
        <family val="0"/>
      </rPr>
      <t>1</t>
    </r>
    <r>
      <rPr>
        <b/>
        <sz val="20"/>
        <rFont val="宋体"/>
        <family val="0"/>
      </rPr>
      <t>年金口河区级一般公共预算收入预算表</t>
    </r>
  </si>
  <si>
    <t xml:space="preserve">            单位：万元</t>
  </si>
  <si>
    <t>2021年金口河区区级一般公共预算支出预算表</t>
  </si>
  <si>
    <t>科目编码</t>
  </si>
  <si>
    <t>科目名称</t>
  </si>
  <si>
    <t>本年支出
预算合计</t>
  </si>
  <si>
    <t>自有财力安排支出预算</t>
  </si>
  <si>
    <t>共同财政事权转移支付收入安排（预通知）</t>
  </si>
  <si>
    <t>专项转移支付收入安排（预通知）</t>
  </si>
  <si>
    <t>动用上年结余安排</t>
  </si>
  <si>
    <t>201</t>
  </si>
  <si>
    <t xml:space="preserve">  一般公共服务支出</t>
  </si>
  <si>
    <t>20101</t>
  </si>
  <si>
    <t xml:space="preserve">    人大事务</t>
  </si>
  <si>
    <t>2010101</t>
  </si>
  <si>
    <t xml:space="preserve">      行政运行</t>
  </si>
  <si>
    <t>2010102</t>
  </si>
  <si>
    <t xml:space="preserve">      一般行政管理事务</t>
  </si>
  <si>
    <t>2010103</t>
  </si>
  <si>
    <t xml:space="preserve">      机关服务</t>
  </si>
  <si>
    <t>2010104</t>
  </si>
  <si>
    <t xml:space="preserve">      人大会议</t>
  </si>
  <si>
    <t>2010105</t>
  </si>
  <si>
    <t xml:space="preserve">      人大立法</t>
  </si>
  <si>
    <t>2010106</t>
  </si>
  <si>
    <t xml:space="preserve">      人大监督</t>
  </si>
  <si>
    <t>2010107</t>
  </si>
  <si>
    <t xml:space="preserve">      人大代表履职能力提升</t>
  </si>
  <si>
    <t>2010108</t>
  </si>
  <si>
    <t xml:space="preserve">      代表工作</t>
  </si>
  <si>
    <t>2010109</t>
  </si>
  <si>
    <t xml:space="preserve">      人大信访工作</t>
  </si>
  <si>
    <t>2010150</t>
  </si>
  <si>
    <t xml:space="preserve">      事业运行</t>
  </si>
  <si>
    <t>2010199</t>
  </si>
  <si>
    <t xml:space="preserve">      其他人大事务支出</t>
  </si>
  <si>
    <t>20102</t>
  </si>
  <si>
    <t xml:space="preserve">    政协事务</t>
  </si>
  <si>
    <t>2010201</t>
  </si>
  <si>
    <t>2010202</t>
  </si>
  <si>
    <t>2010203</t>
  </si>
  <si>
    <t>2010204</t>
  </si>
  <si>
    <t xml:space="preserve">      政协会议</t>
  </si>
  <si>
    <t>2010205</t>
  </si>
  <si>
    <t xml:space="preserve">      委员视察</t>
  </si>
  <si>
    <t>2010206</t>
  </si>
  <si>
    <t xml:space="preserve">      参政议政</t>
  </si>
  <si>
    <t>2010250</t>
  </si>
  <si>
    <t>2010299</t>
  </si>
  <si>
    <t xml:space="preserve">      其他政协事务支出</t>
  </si>
  <si>
    <t>20103</t>
  </si>
  <si>
    <t xml:space="preserve">    政府办公厅(室)及相关机构事务</t>
  </si>
  <si>
    <t>2010301</t>
  </si>
  <si>
    <t>2010302</t>
  </si>
  <si>
    <t>2010303</t>
  </si>
  <si>
    <t>2010304</t>
  </si>
  <si>
    <t xml:space="preserve">      专项服务</t>
  </si>
  <si>
    <t>2010305</t>
  </si>
  <si>
    <t xml:space="preserve">      专项业务及机关事务管理</t>
  </si>
  <si>
    <t>2010306</t>
  </si>
  <si>
    <t xml:space="preserve">      政务公开审批</t>
  </si>
  <si>
    <t>2010308</t>
  </si>
  <si>
    <t xml:space="preserve">      信访事务</t>
  </si>
  <si>
    <t>2010309</t>
  </si>
  <si>
    <t xml:space="preserve">      参事事务</t>
  </si>
  <si>
    <t>2010350</t>
  </si>
  <si>
    <t>2010399</t>
  </si>
  <si>
    <t xml:space="preserve">      其他政府办公厅(室)及相关机构事务支出</t>
  </si>
  <si>
    <t>20104</t>
  </si>
  <si>
    <t xml:space="preserve">    发展与改革事务</t>
  </si>
  <si>
    <t>2010401</t>
  </si>
  <si>
    <t>2010402</t>
  </si>
  <si>
    <t>2010403</t>
  </si>
  <si>
    <t>2010404</t>
  </si>
  <si>
    <t xml:space="preserve">      战略规划与实施</t>
  </si>
  <si>
    <t>2010405</t>
  </si>
  <si>
    <t xml:space="preserve">      日常经济运行调节</t>
  </si>
  <si>
    <t>2010406</t>
  </si>
  <si>
    <t xml:space="preserve">      社会事业发展规划</t>
  </si>
  <si>
    <t>2010407</t>
  </si>
  <si>
    <t xml:space="preserve">      经济体制改革研究</t>
  </si>
  <si>
    <t>2010408</t>
  </si>
  <si>
    <t xml:space="preserve">      物价管理</t>
  </si>
  <si>
    <t>2010450</t>
  </si>
  <si>
    <t>2010499</t>
  </si>
  <si>
    <t xml:space="preserve">      其他发展与改革事务支出</t>
  </si>
  <si>
    <t>20105</t>
  </si>
  <si>
    <t xml:space="preserve">    统计信息事务</t>
  </si>
  <si>
    <t>2010501</t>
  </si>
  <si>
    <t>2010502</t>
  </si>
  <si>
    <t>2010503</t>
  </si>
  <si>
    <t>2010504</t>
  </si>
  <si>
    <t xml:space="preserve">      信息事务</t>
  </si>
  <si>
    <t>2010505</t>
  </si>
  <si>
    <t xml:space="preserve">      专项统计业务</t>
  </si>
  <si>
    <t>2010506</t>
  </si>
  <si>
    <t xml:space="preserve">      统计管理</t>
  </si>
  <si>
    <t>2010507</t>
  </si>
  <si>
    <t xml:space="preserve">      专项普查活动</t>
  </si>
  <si>
    <t>2010508</t>
  </si>
  <si>
    <t xml:space="preserve">      统计抽样调查</t>
  </si>
  <si>
    <t>2010550</t>
  </si>
  <si>
    <t>2010599</t>
  </si>
  <si>
    <t xml:space="preserve">      其他统计信息事务支出</t>
  </si>
  <si>
    <t>20106</t>
  </si>
  <si>
    <t xml:space="preserve">    财政事务</t>
  </si>
  <si>
    <t>2010601</t>
  </si>
  <si>
    <t>2010602</t>
  </si>
  <si>
    <t>2010603</t>
  </si>
  <si>
    <t>2010604</t>
  </si>
  <si>
    <t xml:space="preserve">      预算改革业务</t>
  </si>
  <si>
    <t>2010605</t>
  </si>
  <si>
    <t xml:space="preserve">      财政国库业务</t>
  </si>
  <si>
    <t>2010606</t>
  </si>
  <si>
    <t xml:space="preserve">      财政监察</t>
  </si>
  <si>
    <t>2010607</t>
  </si>
  <si>
    <t xml:space="preserve">      信息化建设</t>
  </si>
  <si>
    <t>2010608</t>
  </si>
  <si>
    <t xml:space="preserve">      财政委托业务支出</t>
  </si>
  <si>
    <t>2010650</t>
  </si>
  <si>
    <t>2010699</t>
  </si>
  <si>
    <t xml:space="preserve">      其他财政事务支出</t>
  </si>
  <si>
    <t>20107</t>
  </si>
  <si>
    <t xml:space="preserve">    税收事务</t>
  </si>
  <si>
    <t>2010701</t>
  </si>
  <si>
    <t>2010702</t>
  </si>
  <si>
    <t>2010703</t>
  </si>
  <si>
    <t>2010709</t>
  </si>
  <si>
    <t xml:space="preserve">      税收业务</t>
  </si>
  <si>
    <t>2010750</t>
  </si>
  <si>
    <t>2010799</t>
  </si>
  <si>
    <t xml:space="preserve">      其他税收事务支出</t>
  </si>
  <si>
    <t>20108</t>
  </si>
  <si>
    <t xml:space="preserve">    审计事务</t>
  </si>
  <si>
    <t>2010801</t>
  </si>
  <si>
    <t>2010802</t>
  </si>
  <si>
    <t>2010803</t>
  </si>
  <si>
    <t>2010804</t>
  </si>
  <si>
    <t xml:space="preserve">      审计业务</t>
  </si>
  <si>
    <t>2010805</t>
  </si>
  <si>
    <t xml:space="preserve">      审计管理</t>
  </si>
  <si>
    <t>2010806</t>
  </si>
  <si>
    <t>2010850</t>
  </si>
  <si>
    <t>2010899</t>
  </si>
  <si>
    <t xml:space="preserve">      其他审计事务支出</t>
  </si>
  <si>
    <t>20109</t>
  </si>
  <si>
    <t xml:space="preserve">    海关事务</t>
  </si>
  <si>
    <t>2010901</t>
  </si>
  <si>
    <t>2010902</t>
  </si>
  <si>
    <t>2010903</t>
  </si>
  <si>
    <t>2010905</t>
  </si>
  <si>
    <t xml:space="preserve">      缉私办案</t>
  </si>
  <si>
    <t>2010907</t>
  </si>
  <si>
    <t xml:space="preserve">      口岸管理</t>
  </si>
  <si>
    <t>2010908</t>
  </si>
  <si>
    <t>2010909</t>
  </si>
  <si>
    <t xml:space="preserve">      海关关务</t>
  </si>
  <si>
    <t>2010910</t>
  </si>
  <si>
    <t xml:space="preserve">      关税征管</t>
  </si>
  <si>
    <t>2010911</t>
  </si>
  <si>
    <t xml:space="preserve">      海关监管</t>
  </si>
  <si>
    <t>2010912</t>
  </si>
  <si>
    <t xml:space="preserve">      检验检疫</t>
  </si>
  <si>
    <t>2010950</t>
  </si>
  <si>
    <t>2010999</t>
  </si>
  <si>
    <t xml:space="preserve">      其他海关事务支出</t>
  </si>
  <si>
    <t>20111</t>
  </si>
  <si>
    <t xml:space="preserve">    纪检监察事务</t>
  </si>
  <si>
    <t>2011101</t>
  </si>
  <si>
    <t>2011102</t>
  </si>
  <si>
    <t>2011103</t>
  </si>
  <si>
    <t>2011104</t>
  </si>
  <si>
    <t xml:space="preserve">      大案要案查处</t>
  </si>
  <si>
    <t>2011105</t>
  </si>
  <si>
    <t xml:space="preserve">      派驻派出机构</t>
  </si>
  <si>
    <t>2011106</t>
  </si>
  <si>
    <t xml:space="preserve">      巡视工作</t>
  </si>
  <si>
    <t>2011150</t>
  </si>
  <si>
    <t>2011199</t>
  </si>
  <si>
    <t xml:space="preserve">      其他纪检监察事务支出</t>
  </si>
  <si>
    <t>20113</t>
  </si>
  <si>
    <t xml:space="preserve">    商贸事务</t>
  </si>
  <si>
    <t>2011301</t>
  </si>
  <si>
    <t>2011302</t>
  </si>
  <si>
    <t>2011303</t>
  </si>
  <si>
    <t>2011304</t>
  </si>
  <si>
    <t xml:space="preserve">      对外贸易管理</t>
  </si>
  <si>
    <t>2011305</t>
  </si>
  <si>
    <t xml:space="preserve">      国际经济合作</t>
  </si>
  <si>
    <t>2011306</t>
  </si>
  <si>
    <t xml:space="preserve">      外资管理</t>
  </si>
  <si>
    <t>2011307</t>
  </si>
  <si>
    <t xml:space="preserve">      国内贸易管理</t>
  </si>
  <si>
    <t>2011308</t>
  </si>
  <si>
    <t xml:space="preserve">      招商引资</t>
  </si>
  <si>
    <t>2011350</t>
  </si>
  <si>
    <t>2011399</t>
  </si>
  <si>
    <t xml:space="preserve">      其他商贸事务支出</t>
  </si>
  <si>
    <t>20114</t>
  </si>
  <si>
    <t xml:space="preserve">    知识产权事务</t>
  </si>
  <si>
    <t>2011401</t>
  </si>
  <si>
    <t>2011402</t>
  </si>
  <si>
    <t>2011403</t>
  </si>
  <si>
    <t>2011404</t>
  </si>
  <si>
    <t xml:space="preserve">      专利审批</t>
  </si>
  <si>
    <t>2011405</t>
  </si>
  <si>
    <t xml:space="preserve">      知识产权战略和规划</t>
  </si>
  <si>
    <t>2011408</t>
  </si>
  <si>
    <t xml:space="preserve">      国际合作与交流</t>
  </si>
  <si>
    <t>2011409</t>
  </si>
  <si>
    <t xml:space="preserve">      知识产权宏观管理</t>
  </si>
  <si>
    <t>2011410</t>
  </si>
  <si>
    <t xml:space="preserve">      商标管理</t>
  </si>
  <si>
    <t>2011411</t>
  </si>
  <si>
    <t xml:space="preserve">      原产地地理标志管理</t>
  </si>
  <si>
    <t>2011450</t>
  </si>
  <si>
    <t>2011499</t>
  </si>
  <si>
    <t xml:space="preserve">      其他知识产权事务支出</t>
  </si>
  <si>
    <t>20123</t>
  </si>
  <si>
    <t xml:space="preserve">    民族事务</t>
  </si>
  <si>
    <t>2012301</t>
  </si>
  <si>
    <t>2012302</t>
  </si>
  <si>
    <t>2012303</t>
  </si>
  <si>
    <t>2012304</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</si>
</sst>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_-;\-* #,##0_-;_-* &quot;-&quot;_-;_-@_-"/>
    <numFmt numFmtId="178" formatCode="_-* #,##0.00_-;\-* #,##0.00_-;_-* &quot;-&quot;??_-;_-@_-"/>
    <numFmt numFmtId="179" formatCode="#,##0.00_ "/>
    <numFmt numFmtId="180" formatCode="0_);[Red]\(0\)"/>
    <numFmt numFmtId="181" formatCode="#,##0_ "/>
    <numFmt numFmtId="182" formatCode="0_ "/>
    <numFmt numFmtId="183" formatCode="0.00_ "/>
    <numFmt numFmtId="184" formatCode="0.00_);[Red]\(0.00\)"/>
    <numFmt numFmtId="185" formatCode="yyyy&quot;年&quot;m&quot;月&quot;d&quot;日&quot;;@"/>
    <numFmt numFmtId="186" formatCode="#,##0_);[Red]\(#,##0\)"/>
    <numFmt numFmtId="187" formatCode="0_ ;\-0"/>
    <numFmt numFmtId="188" formatCode="0.0_);[Red]\(0.0\)"/>
    <numFmt numFmtId="189" formatCode="0.0_ "/>
    <numFmt numFmtId="190" formatCode="0.0%"/>
    <numFmt numFmtId="191" formatCode="#,##0.0_ "/>
    <numFmt numFmtId="192" formatCode="yyyy/m/d;@"/>
  </numFmts>
  <fonts count="95">
    <font>
      <sz val="11"/>
      <color indexed="8"/>
      <name val="宋体"/>
      <family val="0"/>
    </font>
    <font>
      <sz val="11"/>
      <name val="宋体"/>
      <family val="0"/>
    </font>
    <font>
      <sz val="12"/>
      <color indexed="8"/>
      <name val="宋体"/>
      <family val="0"/>
    </font>
    <font>
      <b/>
      <sz val="18"/>
      <name val="宋体"/>
      <family val="0"/>
    </font>
    <font>
      <b/>
      <sz val="12"/>
      <color indexed="8"/>
      <name val="宋体"/>
      <family val="0"/>
    </font>
    <font>
      <b/>
      <sz val="12"/>
      <name val="宋体"/>
      <family val="0"/>
    </font>
    <font>
      <b/>
      <sz val="14"/>
      <name val="宋体"/>
      <family val="0"/>
    </font>
    <font>
      <b/>
      <sz val="11"/>
      <color indexed="8"/>
      <name val="宋体"/>
      <family val="0"/>
    </font>
    <font>
      <b/>
      <sz val="20"/>
      <name val="宋体"/>
      <family val="0"/>
    </font>
    <font>
      <b/>
      <sz val="14"/>
      <color indexed="8"/>
      <name val="宋体"/>
      <family val="0"/>
    </font>
    <font>
      <sz val="12"/>
      <name val="宋体"/>
      <family val="0"/>
    </font>
    <font>
      <sz val="14"/>
      <name val="宋体"/>
      <family val="0"/>
    </font>
    <font>
      <b/>
      <sz val="16"/>
      <name val="宋体"/>
      <family val="0"/>
    </font>
    <font>
      <sz val="16"/>
      <name val="宋体"/>
      <family val="0"/>
    </font>
    <font>
      <sz val="20"/>
      <name val="宋体"/>
      <family val="0"/>
    </font>
    <font>
      <sz val="18"/>
      <name val="宋体"/>
      <family val="0"/>
    </font>
    <font>
      <b/>
      <sz val="22"/>
      <name val="宋体"/>
      <family val="0"/>
    </font>
    <font>
      <sz val="12"/>
      <name val="黑体"/>
      <family val="3"/>
    </font>
    <font>
      <sz val="12"/>
      <color indexed="10"/>
      <name val="宋体"/>
      <family val="0"/>
    </font>
    <font>
      <sz val="14"/>
      <color indexed="8"/>
      <name val="宋体"/>
      <family val="0"/>
    </font>
    <font>
      <sz val="16"/>
      <color indexed="8"/>
      <name val="宋体"/>
      <family val="0"/>
    </font>
    <font>
      <b/>
      <sz val="12"/>
      <name val="黑体"/>
      <family val="3"/>
    </font>
    <font>
      <b/>
      <sz val="20"/>
      <color indexed="8"/>
      <name val="宋体"/>
      <family val="0"/>
    </font>
    <font>
      <b/>
      <sz val="12"/>
      <color indexed="8"/>
      <name val="黑体"/>
      <family val="3"/>
    </font>
    <font>
      <b/>
      <sz val="16"/>
      <name val="黑体"/>
      <family val="3"/>
    </font>
    <font>
      <b/>
      <sz val="11"/>
      <name val="宋体"/>
      <family val="0"/>
    </font>
    <font>
      <b/>
      <sz val="16"/>
      <color indexed="8"/>
      <name val="宋体"/>
      <family val="0"/>
    </font>
    <font>
      <sz val="10"/>
      <name val="宋体"/>
      <family val="0"/>
    </font>
    <font>
      <b/>
      <sz val="10"/>
      <name val="宋体"/>
      <family val="0"/>
    </font>
    <font>
      <sz val="18"/>
      <color indexed="8"/>
      <name val="黑体"/>
      <family val="3"/>
    </font>
    <font>
      <sz val="10"/>
      <color indexed="8"/>
      <name val="宋体"/>
      <family val="0"/>
    </font>
    <font>
      <b/>
      <sz val="10"/>
      <color indexed="8"/>
      <name val="宋体"/>
      <family val="0"/>
    </font>
    <font>
      <sz val="9"/>
      <color indexed="8"/>
      <name val="宋体"/>
      <family val="0"/>
    </font>
    <font>
      <sz val="20"/>
      <color indexed="8"/>
      <name val="宋体"/>
      <family val="0"/>
    </font>
    <font>
      <b/>
      <sz val="20"/>
      <color indexed="8"/>
      <name val="黑体"/>
      <family val="3"/>
    </font>
    <font>
      <sz val="18"/>
      <name val="黑体"/>
      <family val="3"/>
    </font>
    <font>
      <sz val="10"/>
      <name val="Times New Roman"/>
      <family val="1"/>
    </font>
    <font>
      <b/>
      <sz val="10"/>
      <name val="黑体"/>
      <family val="3"/>
    </font>
    <font>
      <sz val="28"/>
      <color indexed="8"/>
      <name val="宋体"/>
      <family val="0"/>
    </font>
    <font>
      <b/>
      <sz val="11"/>
      <color indexed="62"/>
      <name val="宋体"/>
      <family val="0"/>
    </font>
    <font>
      <b/>
      <sz val="18"/>
      <color indexed="62"/>
      <name val="宋体"/>
      <family val="0"/>
    </font>
    <font>
      <u val="single"/>
      <sz val="11"/>
      <color indexed="12"/>
      <name val="宋体"/>
      <family val="0"/>
    </font>
    <font>
      <sz val="11"/>
      <color indexed="62"/>
      <name val="宋体"/>
      <family val="0"/>
    </font>
    <font>
      <sz val="11"/>
      <color indexed="10"/>
      <name val="宋体"/>
      <family val="0"/>
    </font>
    <font>
      <b/>
      <sz val="11"/>
      <color indexed="9"/>
      <name val="宋体"/>
      <family val="0"/>
    </font>
    <font>
      <b/>
      <sz val="13"/>
      <color indexed="62"/>
      <name val="宋体"/>
      <family val="0"/>
    </font>
    <font>
      <b/>
      <sz val="11"/>
      <color indexed="63"/>
      <name val="宋体"/>
      <family val="0"/>
    </font>
    <font>
      <b/>
      <sz val="15"/>
      <color indexed="62"/>
      <name val="宋体"/>
      <family val="0"/>
    </font>
    <font>
      <sz val="11"/>
      <color indexed="9"/>
      <name val="宋体"/>
      <family val="0"/>
    </font>
    <font>
      <sz val="11"/>
      <color indexed="20"/>
      <name val="宋体"/>
      <family val="0"/>
    </font>
    <font>
      <sz val="11"/>
      <color indexed="17"/>
      <name val="宋体"/>
      <family val="0"/>
    </font>
    <font>
      <sz val="11"/>
      <color indexed="52"/>
      <name val="宋体"/>
      <family val="0"/>
    </font>
    <font>
      <sz val="11"/>
      <color indexed="14"/>
      <name val="宋体"/>
      <family val="0"/>
    </font>
    <font>
      <sz val="10"/>
      <name val="Helv"/>
      <family val="2"/>
    </font>
    <font>
      <i/>
      <sz val="11"/>
      <color indexed="23"/>
      <name val="宋体"/>
      <family val="0"/>
    </font>
    <font>
      <sz val="9"/>
      <name val="宋体"/>
      <family val="0"/>
    </font>
    <font>
      <b/>
      <sz val="11"/>
      <color indexed="56"/>
      <name val="宋体"/>
      <family val="0"/>
    </font>
    <font>
      <sz val="11"/>
      <color indexed="60"/>
      <name val="宋体"/>
      <family val="0"/>
    </font>
    <font>
      <b/>
      <sz val="18"/>
      <color indexed="56"/>
      <name val="宋体"/>
      <family val="0"/>
    </font>
    <font>
      <b/>
      <sz val="11"/>
      <color indexed="52"/>
      <name val="宋体"/>
      <family val="0"/>
    </font>
    <font>
      <u val="single"/>
      <sz val="11"/>
      <color indexed="20"/>
      <name val="宋体"/>
      <family val="0"/>
    </font>
    <font>
      <sz val="11"/>
      <color indexed="16"/>
      <name val="宋体"/>
      <family val="0"/>
    </font>
    <font>
      <b/>
      <sz val="11"/>
      <color indexed="53"/>
      <name val="宋体"/>
      <family val="0"/>
    </font>
    <font>
      <sz val="11"/>
      <color indexed="53"/>
      <name val="宋体"/>
      <family val="0"/>
    </font>
    <font>
      <sz val="11"/>
      <color indexed="19"/>
      <name val="宋体"/>
      <family val="0"/>
    </font>
    <font>
      <b/>
      <sz val="13"/>
      <color indexed="56"/>
      <name val="宋体"/>
      <family val="0"/>
    </font>
    <font>
      <b/>
      <sz val="15"/>
      <color indexed="56"/>
      <name val="宋体"/>
      <family val="0"/>
    </font>
    <font>
      <sz val="10"/>
      <color indexed="8"/>
      <name val="Calibri"/>
      <family val="2"/>
    </font>
    <font>
      <sz val="10"/>
      <name val="MS Sans Serif"/>
      <family val="2"/>
    </font>
    <font>
      <sz val="7"/>
      <name val="Small Fonts"/>
      <family val="2"/>
    </font>
    <font>
      <sz val="12"/>
      <color indexed="20"/>
      <name val="宋体"/>
      <family val="0"/>
    </font>
    <font>
      <sz val="10"/>
      <color indexed="20"/>
      <name val="Calibri"/>
      <family val="2"/>
    </font>
    <font>
      <sz val="10"/>
      <name val="Arial"/>
      <family val="2"/>
    </font>
    <font>
      <sz val="12"/>
      <name val="Times New Roman"/>
      <family val="1"/>
    </font>
    <font>
      <sz val="12"/>
      <color indexed="17"/>
      <name val="宋体"/>
      <family val="0"/>
    </font>
    <font>
      <sz val="10"/>
      <color indexed="17"/>
      <name val="Calibri"/>
      <family val="2"/>
    </font>
    <font>
      <sz val="12"/>
      <name val="Courier"/>
      <family val="3"/>
    </font>
    <font>
      <b/>
      <sz val="16"/>
      <name val="Times New Roman"/>
      <family val="1"/>
    </font>
    <font>
      <b/>
      <sz val="18"/>
      <name val="Times New Roman"/>
      <family val="1"/>
    </font>
    <font>
      <b/>
      <sz val="12"/>
      <name val="Times New Roman"/>
      <family val="1"/>
    </font>
    <font>
      <b/>
      <sz val="36"/>
      <color indexed="8"/>
      <name val="宋体"/>
      <family val="0"/>
    </font>
    <font>
      <b/>
      <sz val="10"/>
      <color indexed="10"/>
      <name val="宋体"/>
      <family val="0"/>
    </font>
    <font>
      <b/>
      <sz val="18"/>
      <color indexed="8"/>
      <name val="宋体"/>
      <family val="0"/>
    </font>
    <font>
      <b/>
      <sz val="12"/>
      <color indexed="8"/>
      <name val="方正黑体简体"/>
      <family val="3"/>
    </font>
    <font>
      <sz val="20"/>
      <color indexed="8"/>
      <name val="方正小标宋简体"/>
      <family val="3"/>
    </font>
    <font>
      <sz val="11"/>
      <color indexed="8"/>
      <name val="Times New Roman"/>
      <family val="1"/>
    </font>
    <font>
      <sz val="16"/>
      <name val="黑体"/>
      <family val="3"/>
    </font>
    <font>
      <sz val="12"/>
      <color indexed="63"/>
      <name val="宋体"/>
      <family val="0"/>
    </font>
    <font>
      <sz val="16"/>
      <color indexed="63"/>
      <name val="黑体"/>
      <family val="3"/>
    </font>
    <font>
      <b/>
      <sz val="12"/>
      <color indexed="63"/>
      <name val="宋体"/>
      <family val="0"/>
    </font>
    <font>
      <b/>
      <sz val="18"/>
      <color indexed="8"/>
      <name val="方正小标宋简体"/>
      <family val="0"/>
    </font>
    <font>
      <b/>
      <sz val="15"/>
      <name val="SimSun"/>
      <family val="0"/>
    </font>
    <font>
      <sz val="9"/>
      <name val="SimSun"/>
      <family val="0"/>
    </font>
    <font>
      <b/>
      <sz val="11"/>
      <name val="SimSun"/>
      <family val="0"/>
    </font>
    <font>
      <sz val="10"/>
      <name val="SimSun"/>
      <family val="0"/>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2"/>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9"/>
        <bgColor indexed="64"/>
      </patternFill>
    </fill>
    <fill>
      <patternFill patternType="solid">
        <fgColor indexed="54"/>
        <bgColor indexed="64"/>
      </patternFill>
    </fill>
    <fill>
      <patternFill patternType="solid">
        <fgColor indexed="25"/>
        <bgColor indexed="64"/>
      </patternFill>
    </fill>
    <fill>
      <patternFill patternType="solid">
        <fgColor indexed="23"/>
        <bgColor indexed="64"/>
      </patternFill>
    </fill>
    <fill>
      <patternFill patternType="mediumGray">
        <fgColor indexed="9"/>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style="thin">
        <color indexed="62"/>
      </top>
      <bottom style="double">
        <color indexed="62"/>
      </bottom>
    </border>
    <border>
      <left/>
      <right/>
      <top/>
      <bottom style="medium">
        <color indexed="54"/>
      </bottom>
    </border>
    <border>
      <left/>
      <right/>
      <top/>
      <bottom style="medium">
        <color indexed="44"/>
      </bottom>
    </border>
    <border>
      <left/>
      <right/>
      <top style="thin">
        <color indexed="54"/>
      </top>
      <bottom style="double">
        <color indexed="54"/>
      </bottom>
    </border>
    <border>
      <left style="thin"/>
      <right style="thin"/>
      <top style="thin"/>
      <bottom style="thin"/>
    </border>
    <border>
      <left style="thin"/>
      <right/>
      <top style="thin"/>
      <bottom style="thin"/>
    </border>
    <border>
      <left/>
      <right/>
      <top/>
      <bottom style="thin"/>
    </border>
    <border>
      <left style="thin">
        <color indexed="8"/>
      </left>
      <right style="thin">
        <color indexed="8"/>
      </right>
      <top style="thin">
        <color indexed="8"/>
      </top>
      <bottom style="thin">
        <color indexed="8"/>
      </bottom>
    </border>
    <border>
      <left style="thin"/>
      <right style="thin"/>
      <top style="thin"/>
      <bottom>
        <color indexed="63"/>
      </bottom>
    </border>
    <border>
      <left style="thin">
        <color indexed="8"/>
      </left>
      <right/>
      <top style="thin">
        <color indexed="8"/>
      </top>
      <bottom style="thin">
        <color indexed="8"/>
      </bottom>
    </border>
    <border>
      <left style="thin">
        <color indexed="8"/>
      </left>
      <right style="thin">
        <color indexed="8"/>
      </right>
      <top/>
      <bottom style="thin">
        <color indexed="8"/>
      </bottom>
    </border>
    <border>
      <left/>
      <right style="thin">
        <color indexed="8"/>
      </right>
      <top/>
      <bottom style="thin">
        <color indexed="8"/>
      </bottom>
    </border>
    <border>
      <left style="thin"/>
      <right style="thin"/>
      <top/>
      <bottom style="thin"/>
    </border>
    <border>
      <left/>
      <right>
        <color indexed="63"/>
      </right>
      <top/>
      <bottom style="thin"/>
    </border>
    <border>
      <left>
        <color indexed="63"/>
      </left>
      <right>
        <color indexed="63"/>
      </right>
      <top/>
      <bottom style="thin"/>
    </border>
    <border>
      <left>
        <color indexed="63"/>
      </left>
      <right/>
      <top/>
      <bottom style="thin"/>
    </border>
    <border>
      <left/>
      <right/>
      <top style="thin"/>
      <bottom/>
    </border>
    <border>
      <left style="thin"/>
      <right>
        <color indexed="63"/>
      </right>
      <top style="thin"/>
      <bottom style="thin"/>
    </border>
    <border>
      <left>
        <color indexed="63"/>
      </left>
      <right style="thin"/>
      <top style="thin"/>
      <bottom style="thin"/>
    </border>
    <border>
      <left/>
      <right>
        <color indexed="63"/>
      </right>
      <top style="thin">
        <color indexed="8"/>
      </top>
      <bottom/>
    </border>
    <border>
      <left>
        <color indexed="63"/>
      </left>
      <right>
        <color indexed="63"/>
      </right>
      <top style="thin">
        <color indexed="8"/>
      </top>
      <bottom/>
    </border>
    <border>
      <left>
        <color indexed="63"/>
      </left>
      <right/>
      <top style="thin">
        <color indexed="8"/>
      </top>
      <bottom/>
    </border>
    <border>
      <left/>
      <right>
        <color indexed="63"/>
      </right>
      <top/>
      <bottom style="thin">
        <color indexed="8"/>
      </bottom>
    </border>
    <border>
      <left>
        <color indexed="63"/>
      </left>
      <right/>
      <top/>
      <bottom style="thin">
        <color indexed="8"/>
      </bottom>
    </border>
    <border>
      <left/>
      <right>
        <color indexed="63"/>
      </right>
      <top style="thin"/>
      <bottom/>
    </border>
    <border>
      <left>
        <color indexed="63"/>
      </left>
      <right>
        <color indexed="63"/>
      </right>
      <top style="thin"/>
      <bottom/>
    </border>
    <border>
      <left>
        <color indexed="63"/>
      </left>
      <right/>
      <top style="thin"/>
      <bottom/>
    </border>
    <border>
      <left/>
      <right/>
      <top/>
      <bottom style="thin">
        <color indexed="8"/>
      </bottom>
    </border>
    <border>
      <left>
        <color indexed="63"/>
      </left>
      <right>
        <color indexed="63"/>
      </right>
      <top/>
      <bottom style="thin">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s>
  <cellStyleXfs count="113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0" borderId="0">
      <alignment/>
      <protection/>
    </xf>
    <xf numFmtId="0" fontId="10" fillId="0" borderId="0">
      <alignment/>
      <protection/>
    </xf>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6"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8"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8"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2"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8"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4"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3"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2"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7"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1" borderId="0" applyNumberFormat="0" applyBorder="0" applyAlignment="0" applyProtection="0"/>
    <xf numFmtId="0" fontId="48" fillId="13"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9"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7" fillId="23" borderId="0" applyNumberFormat="0" applyBorder="0" applyAlignment="0" applyProtection="0"/>
    <xf numFmtId="0" fontId="57" fillId="23" borderId="0" applyNumberFormat="0" applyBorder="0" applyAlignment="0" applyProtection="0"/>
    <xf numFmtId="37" fontId="69" fillId="0" borderId="0">
      <alignment/>
      <protection/>
    </xf>
    <xf numFmtId="0" fontId="68" fillId="0" borderId="0">
      <alignment/>
      <protection/>
    </xf>
    <xf numFmtId="0" fontId="10" fillId="8" borderId="7" applyNumberFormat="0" applyFont="0" applyAlignment="0" applyProtection="0"/>
    <xf numFmtId="0" fontId="10" fillId="8" borderId="7" applyNumberFormat="0" applyFont="0" applyAlignment="0" applyProtection="0"/>
    <xf numFmtId="0" fontId="10" fillId="8" borderId="7" applyNumberFormat="0" applyFon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43" fillId="0" borderId="0" applyNumberFormat="0" applyFill="0" applyBorder="0" applyAlignment="0" applyProtection="0"/>
    <xf numFmtId="0" fontId="43" fillId="0" borderId="0" applyNumberForma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67"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67" fillId="0" borderId="0" applyFont="0" applyFill="0" applyBorder="0" applyAlignment="0" applyProtection="0"/>
    <xf numFmtId="9" fontId="10" fillId="0" borderId="0" applyFont="0" applyFill="0" applyBorder="0" applyAlignment="0" applyProtection="0"/>
    <xf numFmtId="0" fontId="40" fillId="0" borderId="0" applyNumberFormat="0" applyFill="0" applyBorder="0" applyAlignment="0" applyProtection="0"/>
    <xf numFmtId="0" fontId="47" fillId="0" borderId="10"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66" fillId="0" borderId="3" applyNumberFormat="0" applyFill="0" applyAlignment="0" applyProtection="0"/>
    <xf numFmtId="0" fontId="45" fillId="0" borderId="10"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65" fillId="0" borderId="4" applyNumberFormat="0" applyFill="0" applyAlignment="0" applyProtection="0"/>
    <xf numFmtId="0" fontId="39" fillId="0" borderId="11"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56" fillId="0" borderId="5" applyNumberFormat="0" applyFill="0" applyAlignment="0" applyProtection="0"/>
    <xf numFmtId="0" fontId="39"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58" fillId="0" borderId="0" applyNumberFormat="0" applyFill="0" applyBorder="0" applyAlignment="0" applyProtection="0"/>
    <xf numFmtId="0" fontId="6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70"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61"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52"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49" fillId="3" borderId="0" applyNumberFormat="0" applyBorder="0" applyAlignment="0" applyProtection="0"/>
    <xf numFmtId="0" fontId="71" fillId="3" borderId="0" applyNumberFormat="0" applyBorder="0" applyAlignment="0" applyProtection="0"/>
    <xf numFmtId="0" fontId="71" fillId="3" borderId="0" applyNumberFormat="0" applyBorder="0" applyAlignment="0" applyProtection="0"/>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vertical="center"/>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0" fillId="0" borderId="0">
      <alignment vertical="center"/>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7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1" fontId="32"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0" fillId="0" borderId="0">
      <alignment vertical="center"/>
      <protection/>
    </xf>
    <xf numFmtId="0" fontId="55"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0" fillId="0" borderId="0">
      <alignment vertical="center"/>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55"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10" fillId="0" borderId="0">
      <alignment/>
      <protection/>
    </xf>
    <xf numFmtId="0" fontId="10" fillId="0" borderId="0">
      <alignment/>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72" fillId="0" borderId="0">
      <alignment/>
      <protection/>
    </xf>
    <xf numFmtId="0" fontId="1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73" fillId="0" borderId="0">
      <alignment/>
      <protection/>
    </xf>
    <xf numFmtId="0" fontId="10" fillId="0" borderId="0">
      <alignment/>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10" fillId="0" borderId="0">
      <alignment vertical="center"/>
      <protection/>
    </xf>
    <xf numFmtId="0" fontId="41" fillId="0" borderId="0" applyNumberFormat="0" applyFill="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74"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50" fillId="4" borderId="0" applyNumberFormat="0" applyBorder="0" applyAlignment="0" applyProtection="0"/>
    <xf numFmtId="0" fontId="75" fillId="4" borderId="0" applyNumberFormat="0" applyBorder="0" applyAlignment="0" applyProtection="0"/>
    <xf numFmtId="0" fontId="75" fillId="4" borderId="0" applyNumberFormat="0" applyBorder="0" applyAlignment="0" applyProtection="0"/>
    <xf numFmtId="0" fontId="7" fillId="0" borderId="12"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0" fontId="7" fillId="0" borderId="9"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62" fillId="24" borderId="1" applyNumberFormat="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59" fillId="13" borderId="1"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44" fillId="22" borderId="2" applyNumberFormat="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43" fillId="0" borderId="0" applyNumberFormat="0" applyFill="0" applyBorder="0" applyAlignment="0" applyProtection="0"/>
    <xf numFmtId="0" fontId="63"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51" fillId="0" borderId="6" applyNumberFormat="0" applyFill="0" applyAlignment="0" applyProtection="0"/>
    <xf numFmtId="0" fontId="68" fillId="0" borderId="0">
      <alignment/>
      <protection/>
    </xf>
    <xf numFmtId="176" fontId="10" fillId="0" borderId="0" applyFont="0" applyFill="0" applyBorder="0" applyAlignment="0" applyProtection="0"/>
    <xf numFmtId="4" fontId="68" fillId="0" borderId="0" applyFont="0" applyFill="0" applyBorder="0" applyAlignment="0" applyProtection="0"/>
    <xf numFmtId="177" fontId="10" fillId="0" borderId="0" applyFont="0" applyFill="0" applyBorder="0" applyAlignment="0" applyProtection="0"/>
    <xf numFmtId="178" fontId="10" fillId="0" borderId="0" applyFont="0" applyFill="0" applyBorder="0" applyAlignment="0" applyProtection="0"/>
    <xf numFmtId="43" fontId="0" fillId="0" borderId="0" applyFont="0" applyFill="0" applyBorder="0" applyAlignment="0" applyProtection="0"/>
    <xf numFmtId="178"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178"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9" fontId="10" fillId="0" borderId="0" applyFont="0" applyFill="0" applyBorder="0" applyAlignment="0" applyProtection="0"/>
    <xf numFmtId="41" fontId="0" fillId="0" borderId="0" applyFont="0" applyFill="0" applyBorder="0" applyAlignment="0" applyProtection="0"/>
    <xf numFmtId="0" fontId="48" fillId="25"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26"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27"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0" borderId="0" applyNumberFormat="0" applyBorder="0" applyAlignment="0" applyProtection="0"/>
    <xf numFmtId="0" fontId="48" fillId="2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0"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48" fillId="21" borderId="0" applyNumberFormat="0" applyBorder="0" applyAlignment="0" applyProtection="0"/>
    <xf numFmtId="0" fontId="64"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57" fillId="23" borderId="0" applyNumberFormat="0" applyBorder="0" applyAlignment="0" applyProtection="0"/>
    <xf numFmtId="0" fontId="46" fillId="24" borderId="8" applyNumberForma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46" fillId="13" borderId="8"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42" fillId="7" borderId="1" applyNumberFormat="0" applyAlignment="0" applyProtection="0"/>
    <xf numFmtId="0" fontId="76" fillId="0" borderId="0">
      <alignment/>
      <protection/>
    </xf>
    <xf numFmtId="0" fontId="53" fillId="0" borderId="0">
      <alignment/>
      <protection/>
    </xf>
    <xf numFmtId="0" fontId="53" fillId="0" borderId="0">
      <alignment/>
      <protection/>
    </xf>
    <xf numFmtId="0" fontId="72" fillId="0" borderId="0">
      <alignment/>
      <protection/>
    </xf>
    <xf numFmtId="0" fontId="60" fillId="0" borderId="0" applyNumberFormat="0" applyFill="0" applyBorder="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xf numFmtId="0" fontId="0" fillId="8" borderId="7" applyNumberFormat="0" applyFont="0" applyAlignment="0" applyProtection="0"/>
  </cellStyleXfs>
  <cellXfs count="703">
    <xf numFmtId="0" fontId="0" fillId="0" borderId="0" xfId="0" applyAlignment="1">
      <alignment vertical="center"/>
    </xf>
    <xf numFmtId="0" fontId="2" fillId="0" borderId="0" xfId="625" applyFont="1" applyBorder="1">
      <alignment vertical="center"/>
      <protection/>
    </xf>
    <xf numFmtId="49" fontId="6" fillId="0" borderId="13" xfId="0" applyNumberFormat="1" applyFont="1" applyBorder="1" applyAlignment="1" applyProtection="1">
      <alignment horizontal="center" vertical="center" wrapText="1"/>
      <protection locked="0"/>
    </xf>
    <xf numFmtId="0" fontId="9" fillId="0" borderId="13" xfId="620" applyFont="1" applyBorder="1" applyAlignment="1">
      <alignment horizontal="center" vertical="center"/>
      <protection/>
    </xf>
    <xf numFmtId="0" fontId="10" fillId="0" borderId="0" xfId="769" applyFont="1" applyFill="1" applyAlignment="1">
      <alignment vertical="center"/>
      <protection/>
    </xf>
    <xf numFmtId="0" fontId="10" fillId="0" borderId="0" xfId="779" applyFont="1" applyFill="1">
      <alignment vertical="center"/>
      <protection/>
    </xf>
    <xf numFmtId="0" fontId="11" fillId="0" borderId="0" xfId="769" applyFont="1" applyFill="1" applyAlignment="1">
      <alignment vertical="center"/>
      <protection/>
    </xf>
    <xf numFmtId="180" fontId="10" fillId="0" borderId="0" xfId="769" applyNumberFormat="1" applyFont="1" applyFill="1" applyAlignment="1">
      <alignment vertical="center"/>
      <protection/>
    </xf>
    <xf numFmtId="0" fontId="5" fillId="0" borderId="0" xfId="779" applyFont="1" applyFill="1" applyAlignment="1">
      <alignment horizontal="center"/>
      <protection/>
    </xf>
    <xf numFmtId="181" fontId="12" fillId="0" borderId="13" xfId="782" applyNumberFormat="1" applyFont="1" applyFill="1" applyBorder="1" applyAlignment="1">
      <alignment horizontal="center" vertical="center"/>
      <protection/>
    </xf>
    <xf numFmtId="0" fontId="12" fillId="0" borderId="13" xfId="779" applyFont="1" applyFill="1" applyBorder="1" applyAlignment="1">
      <alignment horizontal="center" vertical="center" wrapText="1"/>
      <protection/>
    </xf>
    <xf numFmtId="0" fontId="12" fillId="0" borderId="13" xfId="769" applyFont="1" applyFill="1" applyBorder="1" applyAlignment="1">
      <alignment horizontal="center" vertical="center" wrapText="1"/>
      <protection/>
    </xf>
    <xf numFmtId="0" fontId="12" fillId="0" borderId="13" xfId="779" applyFont="1" applyFill="1" applyBorder="1" applyAlignment="1">
      <alignment horizontal="justify" vertical="center" wrapText="1"/>
      <protection/>
    </xf>
    <xf numFmtId="0" fontId="3" fillId="0" borderId="13" xfId="781" applyFont="1" applyFill="1" applyBorder="1" applyAlignment="1">
      <alignment horizontal="center" vertical="center" wrapText="1"/>
      <protection/>
    </xf>
    <xf numFmtId="0" fontId="13" fillId="0" borderId="13" xfId="779" applyFont="1" applyFill="1" applyBorder="1" applyAlignment="1">
      <alignment vertical="center" wrapText="1"/>
      <protection/>
    </xf>
    <xf numFmtId="0" fontId="13" fillId="0" borderId="13" xfId="779" applyFont="1" applyFill="1" applyBorder="1" applyAlignment="1">
      <alignment horizontal="justify" vertical="center" wrapText="1"/>
      <protection/>
    </xf>
    <xf numFmtId="0" fontId="13" fillId="0" borderId="13" xfId="779" applyFont="1" applyFill="1" applyBorder="1" applyAlignment="1">
      <alignment horizontal="center" vertical="center" wrapText="1"/>
      <protection/>
    </xf>
    <xf numFmtId="0" fontId="12" fillId="0" borderId="13" xfId="779" applyFont="1" applyFill="1" applyBorder="1" applyAlignment="1">
      <alignment horizontal="left" vertical="center" wrapText="1"/>
      <protection/>
    </xf>
    <xf numFmtId="0" fontId="14" fillId="0" borderId="0" xfId="769" applyFont="1" applyFill="1" applyAlignment="1">
      <alignment vertical="center"/>
      <protection/>
    </xf>
    <xf numFmtId="181" fontId="3" fillId="0" borderId="13" xfId="784" applyNumberFormat="1" applyFont="1" applyFill="1" applyBorder="1" applyAlignment="1">
      <alignment horizontal="center" vertical="center"/>
      <protection/>
    </xf>
    <xf numFmtId="0" fontId="3" fillId="0" borderId="13" xfId="771" applyFont="1" applyFill="1" applyBorder="1" applyAlignment="1">
      <alignment horizontal="center" vertical="center" wrapText="1"/>
      <protection/>
    </xf>
    <xf numFmtId="0" fontId="3" fillId="0" borderId="13" xfId="781" applyFont="1" applyFill="1" applyBorder="1" applyAlignment="1">
      <alignment horizontal="justify" vertical="center" wrapText="1"/>
      <protection/>
    </xf>
    <xf numFmtId="0" fontId="15" fillId="0" borderId="13" xfId="781" applyFont="1" applyFill="1" applyBorder="1" applyAlignment="1">
      <alignment vertical="center" wrapText="1"/>
      <protection/>
    </xf>
    <xf numFmtId="0" fontId="15" fillId="0" borderId="13" xfId="781" applyFont="1" applyFill="1" applyBorder="1" applyAlignment="1">
      <alignment horizontal="justify" vertical="center" wrapText="1"/>
      <protection/>
    </xf>
    <xf numFmtId="0" fontId="15" fillId="0" borderId="13" xfId="781" applyFont="1" applyFill="1" applyBorder="1" applyAlignment="1">
      <alignment horizontal="center" vertical="center" wrapText="1"/>
      <protection/>
    </xf>
    <xf numFmtId="0" fontId="10" fillId="0" borderId="0" xfId="771" applyFont="1" applyFill="1" applyAlignment="1">
      <alignment vertical="center"/>
      <protection/>
    </xf>
    <xf numFmtId="0" fontId="10" fillId="0" borderId="0" xfId="781" applyFont="1" applyFill="1">
      <alignment vertical="center"/>
      <protection/>
    </xf>
    <xf numFmtId="0" fontId="14" fillId="0" borderId="0" xfId="692" applyFont="1">
      <alignment vertical="center"/>
      <protection/>
    </xf>
    <xf numFmtId="180" fontId="10" fillId="0" borderId="0" xfId="771" applyNumberFormat="1" applyFont="1" applyFill="1" applyAlignment="1">
      <alignment vertical="center"/>
      <protection/>
    </xf>
    <xf numFmtId="0" fontId="6" fillId="0" borderId="0" xfId="781" applyFont="1" applyFill="1" applyAlignment="1">
      <alignment horizontal="center"/>
      <protection/>
    </xf>
    <xf numFmtId="0" fontId="10" fillId="0" borderId="0" xfId="692">
      <alignment vertical="center"/>
      <protection/>
    </xf>
    <xf numFmtId="0" fontId="10" fillId="0" borderId="0" xfId="692" applyFont="1">
      <alignment vertical="center"/>
      <protection/>
    </xf>
    <xf numFmtId="0" fontId="18" fillId="0" borderId="0" xfId="776" applyFont="1" applyFill="1">
      <alignment vertical="center"/>
      <protection/>
    </xf>
    <xf numFmtId="0" fontId="10" fillId="0" borderId="0" xfId="776" applyFont="1" applyFill="1">
      <alignment vertical="center"/>
      <protection/>
    </xf>
    <xf numFmtId="0" fontId="10" fillId="0" borderId="0" xfId="776" applyFont="1">
      <alignment vertical="center"/>
      <protection/>
    </xf>
    <xf numFmtId="0" fontId="10" fillId="0" borderId="0" xfId="776" applyFont="1" applyBorder="1" applyAlignment="1">
      <alignment horizontal="center" vertical="center"/>
      <protection/>
    </xf>
    <xf numFmtId="0" fontId="10" fillId="0" borderId="0" xfId="776" applyFont="1" applyAlignment="1">
      <alignment horizontal="right"/>
      <protection/>
    </xf>
    <xf numFmtId="0" fontId="5" fillId="0" borderId="13" xfId="776" applyFont="1" applyBorder="1" applyAlignment="1">
      <alignment horizontal="center" vertical="center"/>
      <protection/>
    </xf>
    <xf numFmtId="0" fontId="5" fillId="0" borderId="14" xfId="772" applyFont="1" applyBorder="1" applyAlignment="1">
      <alignment vertical="center"/>
      <protection/>
    </xf>
    <xf numFmtId="180" fontId="5" fillId="0" borderId="13" xfId="773" applyNumberFormat="1" applyFont="1" applyFill="1" applyBorder="1" applyAlignment="1">
      <alignment horizontal="center" vertical="center" wrapText="1"/>
      <protection/>
    </xf>
    <xf numFmtId="0" fontId="10" fillId="0" borderId="14" xfId="772" applyFont="1" applyBorder="1" applyAlignment="1">
      <alignment vertical="center"/>
      <protection/>
    </xf>
    <xf numFmtId="0" fontId="10" fillId="0" borderId="14" xfId="772" applyFont="1" applyFill="1" applyBorder="1" applyAlignment="1">
      <alignment horizontal="left" vertical="center"/>
      <protection/>
    </xf>
    <xf numFmtId="0" fontId="5" fillId="0" borderId="13" xfId="0" applyFont="1" applyFill="1" applyBorder="1" applyAlignment="1">
      <alignment vertical="center"/>
    </xf>
    <xf numFmtId="0" fontId="5" fillId="0" borderId="13" xfId="0" applyFont="1" applyFill="1" applyBorder="1" applyAlignment="1">
      <alignment horizontal="left" vertical="center"/>
    </xf>
    <xf numFmtId="0" fontId="5" fillId="0" borderId="13" xfId="0" applyFont="1" applyBorder="1" applyAlignment="1">
      <alignment horizontal="left" vertical="center"/>
    </xf>
    <xf numFmtId="0" fontId="5" fillId="0" borderId="14" xfId="772" applyFont="1" applyFill="1" applyBorder="1" applyAlignment="1">
      <alignment horizontal="center" vertical="center"/>
      <protection/>
    </xf>
    <xf numFmtId="0" fontId="10" fillId="0" borderId="0" xfId="776" applyFont="1" applyAlignment="1">
      <alignment horizontal="center" vertical="center"/>
      <protection/>
    </xf>
    <xf numFmtId="0" fontId="10" fillId="0" borderId="0" xfId="776" applyFont="1" applyFill="1" applyBorder="1" applyAlignment="1">
      <alignment horizontal="center" vertical="center"/>
      <protection/>
    </xf>
    <xf numFmtId="0" fontId="10" fillId="0" borderId="0" xfId="776" applyFont="1" applyFill="1" applyAlignment="1">
      <alignment horizontal="right"/>
      <protection/>
    </xf>
    <xf numFmtId="0" fontId="6" fillId="0" borderId="13" xfId="776" applyFont="1" applyFill="1" applyBorder="1" applyAlignment="1">
      <alignment horizontal="center" vertical="center"/>
      <protection/>
    </xf>
    <xf numFmtId="0" fontId="6" fillId="0" borderId="13" xfId="780" applyFont="1" applyFill="1" applyBorder="1" applyAlignment="1">
      <alignment horizontal="center" vertical="center" wrapText="1"/>
      <protection/>
    </xf>
    <xf numFmtId="0" fontId="5" fillId="0" borderId="13" xfId="772" applyFont="1" applyBorder="1" applyAlignment="1">
      <alignment vertical="center"/>
      <protection/>
    </xf>
    <xf numFmtId="0" fontId="7" fillId="24" borderId="13" xfId="0" applyFont="1" applyFill="1" applyBorder="1" applyAlignment="1">
      <alignment horizontal="center" vertical="center"/>
    </xf>
    <xf numFmtId="0" fontId="10" fillId="0" borderId="13" xfId="772" applyBorder="1" applyAlignment="1">
      <alignment vertical="center"/>
      <protection/>
    </xf>
    <xf numFmtId="0" fontId="7" fillId="24" borderId="13" xfId="775" applyFont="1" applyFill="1" applyBorder="1" applyAlignment="1">
      <alignment horizontal="center" vertical="center"/>
      <protection/>
    </xf>
    <xf numFmtId="1" fontId="7" fillId="24" borderId="13" xfId="0" applyNumberFormat="1" applyFont="1" applyFill="1" applyBorder="1" applyAlignment="1">
      <alignment horizontal="center" vertical="center"/>
    </xf>
    <xf numFmtId="0" fontId="5" fillId="0" borderId="13" xfId="0" applyFont="1" applyBorder="1" applyAlignment="1">
      <alignment horizontal="center" vertical="center"/>
    </xf>
    <xf numFmtId="1" fontId="7" fillId="24" borderId="13" xfId="775" applyNumberFormat="1" applyFont="1" applyFill="1" applyBorder="1" applyAlignment="1">
      <alignment horizontal="center" vertical="center"/>
      <protection/>
    </xf>
    <xf numFmtId="0" fontId="10" fillId="0" borderId="0" xfId="770" applyFont="1" applyFill="1" applyAlignment="1">
      <alignment vertical="center"/>
      <protection/>
    </xf>
    <xf numFmtId="0" fontId="10" fillId="0" borderId="0" xfId="776" applyFill="1">
      <alignment vertical="center"/>
      <protection/>
    </xf>
    <xf numFmtId="0" fontId="10" fillId="0" borderId="0" xfId="776">
      <alignment vertical="center"/>
      <protection/>
    </xf>
    <xf numFmtId="0" fontId="10" fillId="0" borderId="0" xfId="776" applyAlignment="1">
      <alignment horizontal="right"/>
      <protection/>
    </xf>
    <xf numFmtId="0" fontId="10" fillId="0" borderId="0" xfId="646" applyFont="1">
      <alignment/>
      <protection/>
    </xf>
    <xf numFmtId="0" fontId="10" fillId="24" borderId="0" xfId="646" applyFill="1">
      <alignment/>
      <protection/>
    </xf>
    <xf numFmtId="0" fontId="10" fillId="0" borderId="0" xfId="646">
      <alignment/>
      <protection/>
    </xf>
    <xf numFmtId="0" fontId="10" fillId="24" borderId="0" xfId="646" applyFont="1" applyFill="1" applyAlignment="1">
      <alignment vertical="center"/>
      <protection/>
    </xf>
    <xf numFmtId="0" fontId="21" fillId="24" borderId="0" xfId="646" applyFont="1" applyFill="1">
      <alignment/>
      <protection/>
    </xf>
    <xf numFmtId="0" fontId="10" fillId="24" borderId="15" xfId="646" applyFont="1" applyFill="1" applyBorder="1" applyAlignment="1">
      <alignment horizontal="right"/>
      <protection/>
    </xf>
    <xf numFmtId="0" fontId="5" fillId="24" borderId="13" xfId="646" applyFont="1" applyFill="1" applyBorder="1" applyAlignment="1">
      <alignment horizontal="center" vertical="center"/>
      <protection/>
    </xf>
    <xf numFmtId="3" fontId="6" fillId="24" borderId="13" xfId="646" applyNumberFormat="1" applyFont="1" applyFill="1" applyBorder="1" applyAlignment="1" applyProtection="1">
      <alignment horizontal="left" vertical="center"/>
      <protection/>
    </xf>
    <xf numFmtId="1" fontId="5" fillId="24" borderId="13" xfId="646" applyNumberFormat="1" applyFont="1" applyFill="1" applyBorder="1" applyAlignment="1" applyProtection="1">
      <alignment horizontal="right" vertical="center"/>
      <protection/>
    </xf>
    <xf numFmtId="0" fontId="10" fillId="0" borderId="13" xfId="545" applyFill="1" applyBorder="1" applyAlignment="1">
      <alignment horizontal="left" vertical="center"/>
      <protection/>
    </xf>
    <xf numFmtId="1" fontId="10" fillId="24" borderId="13" xfId="646" applyNumberFormat="1" applyFont="1" applyFill="1" applyBorder="1" applyAlignment="1">
      <alignment horizontal="right" vertical="center"/>
      <protection/>
    </xf>
    <xf numFmtId="0" fontId="10" fillId="0" borderId="13" xfId="545" applyFont="1" applyFill="1" applyBorder="1" applyAlignment="1">
      <alignment horizontal="left" vertical="center"/>
      <protection/>
    </xf>
    <xf numFmtId="0" fontId="18" fillId="0" borderId="0" xfId="646" applyFont="1" applyFill="1">
      <alignment/>
      <protection/>
    </xf>
    <xf numFmtId="0" fontId="10" fillId="0" borderId="0" xfId="646" applyFill="1">
      <alignment/>
      <protection/>
    </xf>
    <xf numFmtId="0" fontId="2" fillId="0" borderId="0" xfId="646" applyFont="1" applyFill="1" applyAlignment="1">
      <alignment vertical="center"/>
      <protection/>
    </xf>
    <xf numFmtId="0" fontId="2" fillId="0" borderId="0" xfId="646" applyFont="1" applyFill="1">
      <alignment/>
      <protection/>
    </xf>
    <xf numFmtId="0" fontId="23" fillId="0" borderId="0" xfId="646" applyFont="1" applyFill="1">
      <alignment/>
      <protection/>
    </xf>
    <xf numFmtId="181" fontId="2" fillId="0" borderId="0" xfId="545" applyNumberFormat="1" applyFont="1" applyFill="1" applyAlignment="1">
      <alignment horizontal="right" wrapText="1"/>
      <protection/>
    </xf>
    <xf numFmtId="0" fontId="9" fillId="0" borderId="13" xfId="646" applyFont="1" applyFill="1" applyBorder="1" applyAlignment="1">
      <alignment horizontal="center" vertical="center"/>
      <protection/>
    </xf>
    <xf numFmtId="0" fontId="9" fillId="0" borderId="13" xfId="646" applyNumberFormat="1" applyFont="1" applyFill="1" applyBorder="1" applyAlignment="1" applyProtection="1">
      <alignment horizontal="left" vertical="center"/>
      <protection/>
    </xf>
    <xf numFmtId="1" fontId="4" fillId="0" borderId="13" xfId="646" applyNumberFormat="1" applyFont="1" applyFill="1" applyBorder="1" applyAlignment="1" applyProtection="1">
      <alignment horizontal="center" vertical="center"/>
      <protection/>
    </xf>
    <xf numFmtId="3" fontId="0" fillId="0" borderId="13" xfId="732" applyNumberFormat="1" applyFont="1" applyFill="1" applyBorder="1" applyAlignment="1" applyProtection="1">
      <alignment vertical="center" wrapText="1"/>
      <protection/>
    </xf>
    <xf numFmtId="182" fontId="2" fillId="0" borderId="13" xfId="605" applyNumberFormat="1" applyFont="1" applyFill="1" applyBorder="1" applyAlignment="1">
      <alignment horizontal="center" vertical="center" wrapText="1"/>
      <protection/>
    </xf>
    <xf numFmtId="0" fontId="2" fillId="0" borderId="13" xfId="646" applyFont="1" applyFill="1" applyBorder="1" applyAlignment="1">
      <alignment horizontal="center" vertical="center"/>
      <protection/>
    </xf>
    <xf numFmtId="0" fontId="0" fillId="0" borderId="13" xfId="732" applyFont="1" applyFill="1" applyBorder="1" applyAlignment="1">
      <alignment vertical="center" wrapText="1"/>
      <protection/>
    </xf>
    <xf numFmtId="0" fontId="2" fillId="0" borderId="13" xfId="646" applyFont="1" applyFill="1" applyBorder="1" applyAlignment="1">
      <alignment horizontal="center" vertical="center" wrapText="1"/>
      <protection/>
    </xf>
    <xf numFmtId="0" fontId="2" fillId="0" borderId="13" xfId="732" applyFont="1" applyFill="1" applyBorder="1" applyAlignment="1">
      <alignment vertical="center"/>
      <protection/>
    </xf>
    <xf numFmtId="0" fontId="17" fillId="0" borderId="0" xfId="732" applyFont="1" applyFill="1" applyAlignment="1">
      <alignment vertical="center"/>
      <protection/>
    </xf>
    <xf numFmtId="0" fontId="0" fillId="0" borderId="0" xfId="732" applyFill="1" applyAlignment="1">
      <alignment horizontal="center" vertical="center"/>
      <protection/>
    </xf>
    <xf numFmtId="0" fontId="0" fillId="0" borderId="0" xfId="732" applyFill="1" applyAlignment="1">
      <alignment vertical="center"/>
      <protection/>
    </xf>
    <xf numFmtId="0" fontId="10" fillId="0" borderId="0" xfId="732" applyFont="1" applyFill="1" applyAlignment="1">
      <alignment vertical="center"/>
      <protection/>
    </xf>
    <xf numFmtId="0" fontId="5" fillId="0" borderId="13" xfId="747" applyFont="1" applyFill="1" applyBorder="1" applyAlignment="1">
      <alignment horizontal="center" vertical="center" wrapText="1"/>
      <protection/>
    </xf>
    <xf numFmtId="0" fontId="25" fillId="0" borderId="13" xfId="747" applyFont="1" applyFill="1" applyBorder="1" applyAlignment="1">
      <alignment horizontal="center" vertical="center" wrapText="1"/>
      <protection/>
    </xf>
    <xf numFmtId="3" fontId="1" fillId="0" borderId="13" xfId="747" applyNumberFormat="1" applyFont="1" applyFill="1" applyBorder="1" applyAlignment="1" applyProtection="1">
      <alignment vertical="center" wrapText="1"/>
      <protection/>
    </xf>
    <xf numFmtId="0" fontId="1" fillId="0" borderId="13" xfId="747" applyFont="1" applyFill="1" applyBorder="1" applyAlignment="1">
      <alignment horizontal="center" vertical="center" wrapText="1"/>
      <protection/>
    </xf>
    <xf numFmtId="3" fontId="25" fillId="0" borderId="13" xfId="747" applyNumberFormat="1" applyFont="1" applyFill="1" applyBorder="1" applyAlignment="1" applyProtection="1">
      <alignment vertical="center" wrapText="1"/>
      <protection/>
    </xf>
    <xf numFmtId="0" fontId="10" fillId="0" borderId="13" xfId="747" applyFont="1" applyFill="1" applyBorder="1" applyAlignment="1">
      <alignment vertical="center"/>
      <protection/>
    </xf>
    <xf numFmtId="3" fontId="1" fillId="0" borderId="13" xfId="747" applyNumberFormat="1" applyFont="1" applyFill="1" applyBorder="1" applyAlignment="1" applyProtection="1">
      <alignment horizontal="left" vertical="center" wrapText="1"/>
      <protection/>
    </xf>
    <xf numFmtId="0" fontId="10" fillId="0" borderId="13" xfId="747" applyFill="1" applyBorder="1" applyAlignment="1">
      <alignment vertical="center" wrapText="1"/>
      <protection/>
    </xf>
    <xf numFmtId="0" fontId="0" fillId="0" borderId="13" xfId="609" applyFont="1" applyFill="1" applyBorder="1" applyAlignment="1">
      <alignment vertical="center"/>
      <protection/>
    </xf>
    <xf numFmtId="0" fontId="1" fillId="0" borderId="13" xfId="747" applyFont="1" applyFill="1" applyBorder="1" applyAlignment="1">
      <alignment vertical="center" wrapText="1"/>
      <protection/>
    </xf>
    <xf numFmtId="0" fontId="7" fillId="0" borderId="13" xfId="609" applyFont="1" applyFill="1" applyBorder="1" applyAlignment="1">
      <alignment vertical="center"/>
      <protection/>
    </xf>
    <xf numFmtId="0" fontId="10" fillId="0" borderId="13" xfId="747" applyFill="1" applyBorder="1" applyAlignment="1">
      <alignment horizontal="center" vertical="center" wrapText="1"/>
      <protection/>
    </xf>
    <xf numFmtId="0" fontId="10" fillId="0" borderId="13" xfId="747" applyFill="1" applyBorder="1" applyAlignment="1">
      <alignment horizontal="center" vertical="center"/>
      <protection/>
    </xf>
    <xf numFmtId="0" fontId="10" fillId="0" borderId="13" xfId="747" applyFill="1" applyBorder="1" applyAlignment="1">
      <alignment vertical="center"/>
      <protection/>
    </xf>
    <xf numFmtId="0" fontId="5" fillId="0" borderId="13" xfId="747" applyFont="1" applyFill="1" applyBorder="1" applyAlignment="1">
      <alignment vertical="center"/>
      <protection/>
    </xf>
    <xf numFmtId="0" fontId="25" fillId="0" borderId="13" xfId="747" applyFont="1" applyFill="1" applyBorder="1" applyAlignment="1">
      <alignment vertical="center" wrapText="1"/>
      <protection/>
    </xf>
    <xf numFmtId="0" fontId="25" fillId="0" borderId="13" xfId="747" applyFont="1" applyFill="1" applyBorder="1" applyAlignment="1">
      <alignment horizontal="left" vertical="center" wrapText="1"/>
      <protection/>
    </xf>
    <xf numFmtId="0" fontId="1" fillId="0" borderId="13" xfId="747" applyFont="1" applyFill="1" applyBorder="1" applyAlignment="1">
      <alignment horizontal="left" vertical="center" wrapText="1"/>
      <protection/>
    </xf>
    <xf numFmtId="1" fontId="1" fillId="0" borderId="13" xfId="747" applyNumberFormat="1" applyFont="1" applyFill="1" applyBorder="1" applyAlignment="1" applyProtection="1">
      <alignment vertical="center" wrapText="1"/>
      <protection locked="0"/>
    </xf>
    <xf numFmtId="1" fontId="25" fillId="0" borderId="13" xfId="747" applyNumberFormat="1" applyFont="1" applyFill="1" applyBorder="1" applyAlignment="1" applyProtection="1">
      <alignment horizontal="left" vertical="center" wrapText="1"/>
      <protection locked="0"/>
    </xf>
    <xf numFmtId="1" fontId="1" fillId="0" borderId="13" xfId="695" applyNumberFormat="1" applyFont="1" applyFill="1" applyBorder="1" applyAlignment="1" applyProtection="1">
      <alignment vertical="center"/>
      <protection locked="0"/>
    </xf>
    <xf numFmtId="0" fontId="10" fillId="0" borderId="0" xfId="782">
      <alignment vertical="center"/>
      <protection/>
    </xf>
    <xf numFmtId="181" fontId="10" fillId="0" borderId="0" xfId="782" applyNumberFormat="1" applyFont="1" applyAlignment="1">
      <alignment/>
      <protection/>
    </xf>
    <xf numFmtId="181" fontId="10" fillId="0" borderId="0" xfId="782" applyNumberFormat="1" applyFont="1" applyAlignment="1">
      <alignment vertical="center"/>
      <protection/>
    </xf>
    <xf numFmtId="181" fontId="10" fillId="0" borderId="0" xfId="545" applyNumberFormat="1" applyFont="1" applyAlignment="1">
      <alignment horizontal="right" wrapText="1"/>
      <protection/>
    </xf>
    <xf numFmtId="0" fontId="10" fillId="0" borderId="0" xfId="782" applyFont="1">
      <alignment vertical="center"/>
      <protection/>
    </xf>
    <xf numFmtId="181" fontId="10" fillId="0" borderId="0" xfId="546" applyNumberFormat="1" applyFont="1" applyAlignment="1">
      <alignment vertical="center"/>
      <protection/>
    </xf>
    <xf numFmtId="181" fontId="10" fillId="0" borderId="0" xfId="546" applyNumberFormat="1" applyFont="1">
      <alignment/>
      <protection/>
    </xf>
    <xf numFmtId="180" fontId="10" fillId="0" borderId="0" xfId="770" applyNumberFormat="1" applyFont="1" applyFill="1" applyAlignment="1">
      <alignment vertical="center"/>
      <protection/>
    </xf>
    <xf numFmtId="181" fontId="10" fillId="0" borderId="0" xfId="546" applyNumberFormat="1" applyFont="1" applyAlignment="1">
      <alignment horizontal="right" vertical="center"/>
      <protection/>
    </xf>
    <xf numFmtId="181" fontId="5" fillId="0" borderId="13" xfId="546" applyNumberFormat="1" applyFont="1" applyBorder="1" applyAlignment="1">
      <alignment horizontal="center" vertical="center"/>
      <protection/>
    </xf>
    <xf numFmtId="0" fontId="5" fillId="0" borderId="13" xfId="606" applyFont="1" applyFill="1" applyBorder="1" applyAlignment="1">
      <alignment horizontal="center" vertical="center"/>
      <protection/>
    </xf>
    <xf numFmtId="182" fontId="2" fillId="0" borderId="13" xfId="546" applyNumberFormat="1" applyFont="1" applyFill="1" applyBorder="1" applyAlignment="1">
      <alignment horizontal="center" vertical="center" wrapText="1"/>
      <protection/>
    </xf>
    <xf numFmtId="182" fontId="2" fillId="0" borderId="13" xfId="546" applyNumberFormat="1" applyFont="1" applyFill="1" applyBorder="1" applyAlignment="1" applyProtection="1">
      <alignment horizontal="center" vertical="center" wrapText="1"/>
      <protection/>
    </xf>
    <xf numFmtId="0" fontId="10" fillId="0" borderId="13" xfId="732" applyFont="1" applyFill="1" applyBorder="1" applyAlignment="1">
      <alignment vertical="center"/>
      <protection/>
    </xf>
    <xf numFmtId="0" fontId="4" fillId="0" borderId="13" xfId="546" applyFont="1" applyBorder="1" applyAlignment="1">
      <alignment horizontal="center" vertical="center"/>
      <protection/>
    </xf>
    <xf numFmtId="182" fontId="4" fillId="0" borderId="13" xfId="546" applyNumberFormat="1" applyFont="1" applyFill="1" applyBorder="1" applyAlignment="1" applyProtection="1">
      <alignment horizontal="center" vertical="center" wrapText="1"/>
      <protection/>
    </xf>
    <xf numFmtId="181" fontId="10" fillId="0" borderId="0" xfId="546" applyNumberFormat="1" applyFont="1" applyFill="1" applyAlignment="1">
      <alignment vertical="center"/>
      <protection/>
    </xf>
    <xf numFmtId="0" fontId="7" fillId="0" borderId="13" xfId="0" applyFont="1" applyBorder="1" applyAlignment="1">
      <alignment horizontal="left" vertical="center" wrapText="1"/>
    </xf>
    <xf numFmtId="181" fontId="2" fillId="0" borderId="13" xfId="546" applyNumberFormat="1" applyFont="1" applyBorder="1" applyAlignment="1">
      <alignment horizontal="left" vertical="center" wrapText="1"/>
      <protection/>
    </xf>
    <xf numFmtId="49" fontId="2" fillId="0" borderId="13" xfId="546" applyNumberFormat="1" applyFont="1" applyFill="1" applyBorder="1" applyAlignment="1">
      <alignment horizontal="center" vertical="center" wrapText="1"/>
      <protection/>
    </xf>
    <xf numFmtId="0" fontId="10" fillId="0" borderId="13" xfId="546" applyNumberFormat="1" applyFont="1" applyBorder="1" applyAlignment="1">
      <alignment horizontal="center" vertical="center"/>
      <protection/>
    </xf>
    <xf numFmtId="0" fontId="2" fillId="0" borderId="13" xfId="546" applyFont="1" applyBorder="1" applyAlignment="1">
      <alignment horizontal="left" vertical="center" wrapText="1"/>
      <protection/>
    </xf>
    <xf numFmtId="0" fontId="10" fillId="0" borderId="13" xfId="546" applyNumberFormat="1" applyFont="1" applyFill="1" applyBorder="1" applyAlignment="1">
      <alignment horizontal="center" vertical="center"/>
      <protection/>
    </xf>
    <xf numFmtId="181" fontId="2" fillId="0" borderId="13" xfId="546" applyNumberFormat="1" applyFont="1" applyBorder="1" applyAlignment="1">
      <alignment horizontal="left" vertical="center"/>
      <protection/>
    </xf>
    <xf numFmtId="0" fontId="2" fillId="0" borderId="13" xfId="546" applyFont="1" applyBorder="1" applyAlignment="1">
      <alignment horizontal="left" vertical="center"/>
      <protection/>
    </xf>
    <xf numFmtId="49" fontId="4" fillId="0" borderId="13" xfId="546" applyNumberFormat="1" applyFont="1" applyFill="1" applyBorder="1" applyAlignment="1">
      <alignment horizontal="center" vertical="center" wrapText="1"/>
      <protection/>
    </xf>
    <xf numFmtId="0" fontId="4" fillId="0" borderId="13" xfId="546" applyNumberFormat="1" applyFont="1" applyFill="1" applyBorder="1" applyAlignment="1" applyProtection="1">
      <alignment horizontal="center" vertical="center" wrapText="1"/>
      <protection/>
    </xf>
    <xf numFmtId="0" fontId="27" fillId="0" borderId="0" xfId="546" applyFont="1" applyFill="1" applyAlignment="1">
      <alignment horizontal="center" vertical="center" wrapText="1"/>
      <protection/>
    </xf>
    <xf numFmtId="0" fontId="10" fillId="0" borderId="0" xfId="546" applyFont="1" applyFill="1">
      <alignment/>
      <protection/>
    </xf>
    <xf numFmtId="0" fontId="10" fillId="0" borderId="0" xfId="546" applyFont="1" applyFill="1" applyAlignment="1">
      <alignment horizontal="center"/>
      <protection/>
    </xf>
    <xf numFmtId="0" fontId="27" fillId="0" borderId="0" xfId="546" applyFont="1" applyFill="1" applyBorder="1" applyAlignment="1">
      <alignment horizontal="center" vertical="center" wrapText="1"/>
      <protection/>
    </xf>
    <xf numFmtId="0" fontId="10" fillId="0" borderId="0" xfId="546" applyFont="1" applyFill="1" applyBorder="1" applyAlignment="1">
      <alignment horizontal="left" vertical="center" wrapText="1"/>
      <protection/>
    </xf>
    <xf numFmtId="0" fontId="6" fillId="0" borderId="0" xfId="546" applyFont="1" applyFill="1" applyAlignment="1">
      <alignment horizontal="center" vertical="center" wrapText="1"/>
      <protection/>
    </xf>
    <xf numFmtId="0" fontId="10" fillId="0" borderId="0" xfId="783" applyAlignment="1">
      <alignment/>
      <protection/>
    </xf>
    <xf numFmtId="0" fontId="10" fillId="0" borderId="0" xfId="783" applyAlignment="1">
      <alignment horizontal="left"/>
      <protection/>
    </xf>
    <xf numFmtId="0" fontId="10" fillId="0" borderId="0" xfId="783" applyFont="1" applyAlignment="1">
      <alignment/>
      <protection/>
    </xf>
    <xf numFmtId="0" fontId="10" fillId="0" borderId="0" xfId="546" applyAlignment="1">
      <alignment horizontal="left" vertical="center" indent="1"/>
      <protection/>
    </xf>
    <xf numFmtId="0" fontId="10" fillId="0" borderId="0" xfId="546" applyAlignment="1">
      <alignment horizontal="right"/>
      <protection/>
    </xf>
    <xf numFmtId="0" fontId="10" fillId="0" borderId="13" xfId="783" applyFont="1" applyBorder="1" applyAlignment="1">
      <alignment/>
      <protection/>
    </xf>
    <xf numFmtId="183" fontId="5" fillId="0" borderId="13" xfId="546" applyNumberFormat="1" applyFont="1" applyBorder="1" applyAlignment="1">
      <alignment horizontal="center" vertical="center"/>
      <protection/>
    </xf>
    <xf numFmtId="0" fontId="5" fillId="0" borderId="13" xfId="546" applyFont="1" applyBorder="1" applyAlignment="1">
      <alignment horizontal="center" vertical="center" wrapText="1"/>
      <protection/>
    </xf>
    <xf numFmtId="49" fontId="0" fillId="0" borderId="13" xfId="0" applyNumberFormat="1" applyFont="1" applyFill="1" applyBorder="1" applyAlignment="1" applyProtection="1">
      <alignment vertical="center" wrapText="1"/>
      <protection/>
    </xf>
    <xf numFmtId="4" fontId="0" fillId="0" borderId="13" xfId="0" applyNumberFormat="1" applyFont="1" applyFill="1" applyBorder="1" applyAlignment="1" applyProtection="1">
      <alignment horizontal="center" vertical="center" wrapText="1"/>
      <protection/>
    </xf>
    <xf numFmtId="184" fontId="10" fillId="0" borderId="13" xfId="0" applyNumberFormat="1" applyFont="1" applyFill="1" applyBorder="1" applyAlignment="1" applyProtection="1">
      <alignment horizontal="center" vertical="center" wrapText="1"/>
      <protection/>
    </xf>
    <xf numFmtId="0" fontId="10" fillId="0" borderId="13" xfId="633" applyFont="1" applyBorder="1" applyAlignment="1">
      <alignment horizontal="left" vertical="center" wrapText="1"/>
      <protection/>
    </xf>
    <xf numFmtId="49" fontId="0" fillId="0" borderId="13" xfId="0" applyNumberFormat="1" applyFill="1" applyBorder="1" applyAlignment="1" applyProtection="1">
      <alignment vertical="center" wrapText="1"/>
      <protection/>
    </xf>
    <xf numFmtId="4" fontId="10" fillId="0" borderId="13" xfId="0" applyNumberFormat="1" applyFont="1" applyFill="1" applyBorder="1" applyAlignment="1" applyProtection="1">
      <alignment horizontal="center" vertical="center" wrapText="1"/>
      <protection/>
    </xf>
    <xf numFmtId="184" fontId="2" fillId="0" borderId="13" xfId="0" applyNumberFormat="1" applyFont="1" applyFill="1" applyBorder="1" applyAlignment="1" applyProtection="1">
      <alignment horizontal="center" vertical="center" wrapText="1"/>
      <protection/>
    </xf>
    <xf numFmtId="49" fontId="10" fillId="0" borderId="0" xfId="585" applyNumberFormat="1" applyFont="1" applyAlignment="1" applyProtection="1">
      <alignment vertical="center"/>
      <protection locked="0"/>
    </xf>
    <xf numFmtId="49" fontId="10" fillId="0" borderId="0" xfId="585" applyNumberFormat="1" applyProtection="1">
      <alignment/>
      <protection locked="0"/>
    </xf>
    <xf numFmtId="3" fontId="10" fillId="0" borderId="0" xfId="585" applyNumberFormat="1" applyProtection="1">
      <alignment/>
      <protection locked="0"/>
    </xf>
    <xf numFmtId="0" fontId="10" fillId="0" borderId="0" xfId="585" applyProtection="1">
      <alignment/>
      <protection locked="0"/>
    </xf>
    <xf numFmtId="185" fontId="10" fillId="0" borderId="0" xfId="585" applyNumberFormat="1" applyFont="1" applyAlignment="1" applyProtection="1">
      <alignment horizontal="left"/>
      <protection locked="0"/>
    </xf>
    <xf numFmtId="0" fontId="2" fillId="0" borderId="0" xfId="585" applyFont="1" applyAlignment="1" applyProtection="1">
      <alignment horizontal="right"/>
      <protection locked="0"/>
    </xf>
    <xf numFmtId="0" fontId="2" fillId="0" borderId="0" xfId="0" applyFont="1" applyAlignment="1">
      <alignment vertical="center"/>
    </xf>
    <xf numFmtId="0" fontId="2" fillId="0" borderId="0" xfId="0" applyFont="1" applyAlignment="1">
      <alignment horizontal="right"/>
    </xf>
    <xf numFmtId="0" fontId="0" fillId="0" borderId="13" xfId="0" applyBorder="1" applyAlignment="1">
      <alignment vertical="center"/>
    </xf>
    <xf numFmtId="0" fontId="10" fillId="0" borderId="0" xfId="545" applyAlignment="1">
      <alignment vertical="center"/>
      <protection/>
    </xf>
    <xf numFmtId="0" fontId="10" fillId="0" borderId="0" xfId="545" applyFont="1" applyAlignment="1">
      <alignment vertical="center"/>
      <protection/>
    </xf>
    <xf numFmtId="0" fontId="10" fillId="0" borderId="0" xfId="545" applyAlignment="1">
      <alignment horizontal="right" vertical="center"/>
      <protection/>
    </xf>
    <xf numFmtId="0" fontId="5" fillId="0" borderId="13" xfId="531" applyFont="1" applyFill="1" applyBorder="1" applyAlignment="1">
      <alignment horizontal="center" vertical="center" wrapText="1"/>
      <protection/>
    </xf>
    <xf numFmtId="183" fontId="5" fillId="0" borderId="13" xfId="531" applyNumberFormat="1" applyFont="1" applyFill="1" applyBorder="1" applyAlignment="1">
      <alignment horizontal="center" vertical="center" wrapText="1"/>
      <protection/>
    </xf>
    <xf numFmtId="182" fontId="5" fillId="0" borderId="13" xfId="531" applyNumberFormat="1" applyFont="1" applyFill="1" applyBorder="1" applyAlignment="1">
      <alignment horizontal="right" vertical="center" wrapText="1"/>
      <protection/>
    </xf>
    <xf numFmtId="0" fontId="4" fillId="0" borderId="13" xfId="531" applyFont="1" applyFill="1" applyBorder="1" applyAlignment="1">
      <alignment vertical="center"/>
      <protection/>
    </xf>
    <xf numFmtId="182" fontId="4" fillId="0" borderId="13" xfId="531" applyNumberFormat="1" applyFont="1" applyFill="1" applyBorder="1" applyAlignment="1">
      <alignment horizontal="right" vertical="center" wrapText="1"/>
      <protection/>
    </xf>
    <xf numFmtId="0" fontId="4" fillId="0" borderId="13" xfId="531" applyFont="1" applyFill="1" applyBorder="1" applyAlignment="1">
      <alignment horizontal="left" vertical="center"/>
      <protection/>
    </xf>
    <xf numFmtId="49" fontId="10" fillId="0" borderId="16" xfId="531" applyNumberFormat="1" applyFont="1" applyFill="1" applyBorder="1" applyAlignment="1">
      <alignment vertical="center"/>
      <protection/>
    </xf>
    <xf numFmtId="182" fontId="2" fillId="0" borderId="13" xfId="531" applyNumberFormat="1" applyFont="1" applyFill="1" applyBorder="1" applyAlignment="1">
      <alignment horizontal="right" vertical="center" wrapText="1"/>
      <protection/>
    </xf>
    <xf numFmtId="49" fontId="10" fillId="0" borderId="16" xfId="531" applyNumberFormat="1" applyFont="1" applyFill="1" applyBorder="1" applyAlignment="1">
      <alignment horizontal="left" vertical="center" indent="2"/>
      <protection/>
    </xf>
    <xf numFmtId="49" fontId="10" fillId="0" borderId="13" xfId="531" applyNumberFormat="1" applyFont="1" applyFill="1" applyBorder="1" applyAlignment="1">
      <alignment vertical="center"/>
      <protection/>
    </xf>
    <xf numFmtId="49" fontId="10" fillId="0" borderId="13" xfId="531" applyNumberFormat="1" applyFont="1" applyFill="1" applyBorder="1" applyAlignment="1" applyProtection="1">
      <alignment horizontal="left" vertical="center" indent="2"/>
      <protection/>
    </xf>
    <xf numFmtId="49" fontId="10" fillId="0" borderId="14" xfId="531" applyNumberFormat="1" applyFont="1" applyFill="1" applyBorder="1" applyAlignment="1" applyProtection="1">
      <alignment horizontal="left" vertical="center" indent="2"/>
      <protection/>
    </xf>
    <xf numFmtId="0" fontId="2" fillId="0" borderId="13" xfId="531" applyFont="1" applyFill="1" applyBorder="1" applyAlignment="1">
      <alignment horizontal="left" vertical="center" indent="2"/>
      <protection/>
    </xf>
    <xf numFmtId="0" fontId="10" fillId="0" borderId="0" xfId="546" applyFont="1" applyAlignment="1">
      <alignment vertical="center"/>
      <protection/>
    </xf>
    <xf numFmtId="0" fontId="10" fillId="0" borderId="0" xfId="546" applyFont="1" applyAlignment="1">
      <alignment horizontal="right" vertical="center"/>
      <protection/>
    </xf>
    <xf numFmtId="0" fontId="10" fillId="0" borderId="0" xfId="546" applyFont="1">
      <alignment/>
      <protection/>
    </xf>
    <xf numFmtId="0" fontId="10" fillId="0" borderId="0" xfId="546" applyFont="1" applyFill="1" applyAlignment="1">
      <alignment vertical="center"/>
      <protection/>
    </xf>
    <xf numFmtId="186" fontId="10" fillId="0" borderId="0" xfId="546" applyNumberFormat="1" applyFont="1" applyAlignment="1">
      <alignment horizontal="right"/>
      <protection/>
    </xf>
    <xf numFmtId="0" fontId="7" fillId="0" borderId="13" xfId="546" applyFont="1" applyFill="1" applyBorder="1" applyAlignment="1">
      <alignment horizontal="center" vertical="center"/>
      <protection/>
    </xf>
    <xf numFmtId="0" fontId="25" fillId="24" borderId="13" xfId="0" applyNumberFormat="1" applyFont="1" applyFill="1" applyBorder="1" applyAlignment="1" applyProtection="1">
      <alignment vertical="center"/>
      <protection/>
    </xf>
    <xf numFmtId="3" fontId="1" fillId="23" borderId="13" xfId="0" applyNumberFormat="1" applyFont="1" applyFill="1" applyBorder="1" applyAlignment="1" applyProtection="1">
      <alignment horizontal="center" vertical="center"/>
      <protection/>
    </xf>
    <xf numFmtId="0" fontId="1" fillId="24" borderId="13" xfId="0" applyNumberFormat="1" applyFont="1" applyFill="1" applyBorder="1" applyAlignment="1" applyProtection="1">
      <alignment vertical="center"/>
      <protection/>
    </xf>
    <xf numFmtId="3" fontId="1" fillId="28" borderId="13" xfId="0" applyNumberFormat="1" applyFont="1" applyFill="1" applyBorder="1" applyAlignment="1" applyProtection="1">
      <alignment horizontal="center" vertical="center"/>
      <protection/>
    </xf>
    <xf numFmtId="0" fontId="27" fillId="0" borderId="13" xfId="0" applyFont="1" applyBorder="1" applyAlignment="1">
      <alignment horizontal="center" vertical="center"/>
    </xf>
    <xf numFmtId="3" fontId="30" fillId="28" borderId="13" xfId="0" applyNumberFormat="1" applyFont="1" applyFill="1" applyBorder="1" applyAlignment="1" applyProtection="1">
      <alignment horizontal="center" vertical="center"/>
      <protection/>
    </xf>
    <xf numFmtId="49" fontId="0" fillId="24" borderId="13" xfId="0" applyNumberFormat="1" applyFont="1" applyFill="1" applyBorder="1" applyAlignment="1">
      <alignment vertical="center" wrapText="1" shrinkToFit="1"/>
    </xf>
    <xf numFmtId="0" fontId="1" fillId="0" borderId="13" xfId="0" applyFont="1" applyBorder="1" applyAlignment="1">
      <alignment horizontal="center" vertical="center"/>
    </xf>
    <xf numFmtId="0" fontId="10" fillId="0" borderId="0" xfId="657">
      <alignment/>
      <protection/>
    </xf>
    <xf numFmtId="0" fontId="11" fillId="0" borderId="0" xfId="657" applyFont="1" applyAlignment="1">
      <alignment vertical="center"/>
      <protection/>
    </xf>
    <xf numFmtId="0" fontId="10" fillId="0" borderId="15" xfId="657" applyNumberFormat="1" applyFont="1" applyFill="1" applyBorder="1" applyAlignment="1" applyProtection="1">
      <alignment vertical="center"/>
      <protection/>
    </xf>
    <xf numFmtId="0" fontId="10" fillId="0" borderId="15" xfId="657" applyNumberFormat="1" applyFont="1" applyFill="1" applyBorder="1" applyAlignment="1" applyProtection="1">
      <alignment horizontal="right"/>
      <protection/>
    </xf>
    <xf numFmtId="0" fontId="9" fillId="0" borderId="13" xfId="727" applyNumberFormat="1" applyFont="1" applyFill="1" applyBorder="1" applyAlignment="1" applyProtection="1">
      <alignment horizontal="center" vertical="center"/>
      <protection/>
    </xf>
    <xf numFmtId="187" fontId="4" fillId="0" borderId="13" xfId="727" applyNumberFormat="1" applyFont="1" applyFill="1" applyBorder="1" applyAlignment="1" applyProtection="1">
      <alignment horizontal="center" vertical="center"/>
      <protection/>
    </xf>
    <xf numFmtId="0" fontId="7" fillId="0" borderId="13" xfId="727" applyNumberFormat="1" applyFont="1" applyFill="1" applyBorder="1" applyAlignment="1" applyProtection="1">
      <alignment vertical="center"/>
      <protection/>
    </xf>
    <xf numFmtId="0" fontId="7" fillId="0" borderId="13" xfId="727" applyNumberFormat="1" applyFont="1" applyFill="1" applyBorder="1" applyAlignment="1" applyProtection="1">
      <alignment horizontal="center" vertical="center"/>
      <protection/>
    </xf>
    <xf numFmtId="0" fontId="0" fillId="0" borderId="13" xfId="727" applyNumberFormat="1" applyFont="1" applyFill="1" applyBorder="1" applyAlignment="1" applyProtection="1">
      <alignment horizontal="left" vertical="center"/>
      <protection/>
    </xf>
    <xf numFmtId="0" fontId="0" fillId="0" borderId="13" xfId="720" applyNumberFormat="1" applyFont="1" applyFill="1" applyBorder="1" applyAlignment="1" applyProtection="1">
      <alignment horizontal="center" vertical="center"/>
      <protection/>
    </xf>
    <xf numFmtId="0" fontId="0" fillId="0" borderId="13" xfId="727" applyNumberFormat="1" applyFont="1" applyFill="1" applyBorder="1" applyAlignment="1" applyProtection="1">
      <alignment vertical="center"/>
      <protection/>
    </xf>
    <xf numFmtId="0" fontId="1" fillId="0" borderId="13" xfId="0" applyFont="1" applyFill="1" applyBorder="1" applyAlignment="1">
      <alignment horizontal="center" vertical="center"/>
    </xf>
    <xf numFmtId="0" fontId="1" fillId="0" borderId="13" xfId="693" applyNumberFormat="1" applyFont="1" applyFill="1" applyBorder="1" applyAlignment="1">
      <alignment horizontal="center" vertical="center"/>
      <protection/>
    </xf>
    <xf numFmtId="0" fontId="0" fillId="0" borderId="13" xfId="727" applyNumberFormat="1" applyFont="1" applyFill="1" applyBorder="1" applyAlignment="1" applyProtection="1">
      <alignment horizontal="center" vertical="center"/>
      <protection/>
    </xf>
    <xf numFmtId="0" fontId="27" fillId="0" borderId="13" xfId="693" applyNumberFormat="1" applyFont="1" applyFill="1" applyBorder="1" applyAlignment="1" applyProtection="1">
      <alignment vertical="center"/>
      <protection/>
    </xf>
    <xf numFmtId="0" fontId="7" fillId="0" borderId="13" xfId="727" applyNumberFormat="1" applyFont="1" applyFill="1" applyBorder="1" applyAlignment="1" applyProtection="1">
      <alignment horizontal="left" vertical="center"/>
      <protection/>
    </xf>
    <xf numFmtId="0" fontId="1" fillId="0" borderId="13" xfId="693" applyNumberFormat="1" applyFont="1" applyFill="1" applyBorder="1" applyAlignment="1" applyProtection="1">
      <alignment horizontal="center" vertical="center"/>
      <protection/>
    </xf>
    <xf numFmtId="1" fontId="2" fillId="0" borderId="13" xfId="693" applyNumberFormat="1" applyFont="1" applyFill="1" applyBorder="1" applyAlignment="1">
      <alignment horizontal="left" vertical="center" indent="1"/>
      <protection/>
    </xf>
    <xf numFmtId="0" fontId="10" fillId="0" borderId="13" xfId="693" applyNumberFormat="1" applyFont="1" applyFill="1" applyBorder="1" applyAlignment="1">
      <alignment horizontal="center" vertical="center"/>
      <protection/>
    </xf>
    <xf numFmtId="49" fontId="10" fillId="0" borderId="13" xfId="693" applyNumberFormat="1" applyFont="1" applyFill="1" applyBorder="1" applyAlignment="1" applyProtection="1">
      <alignment horizontal="left" vertical="center" indent="1"/>
      <protection locked="0"/>
    </xf>
    <xf numFmtId="0" fontId="10" fillId="0" borderId="13" xfId="727" applyNumberFormat="1" applyFill="1" applyBorder="1" applyAlignment="1">
      <alignment horizontal="center"/>
      <protection/>
    </xf>
    <xf numFmtId="0" fontId="28" fillId="0" borderId="13" xfId="0" applyNumberFormat="1" applyFont="1" applyFill="1" applyBorder="1" applyAlignment="1" applyProtection="1">
      <alignment horizontal="center" vertical="center"/>
      <protection/>
    </xf>
    <xf numFmtId="0" fontId="28" fillId="0" borderId="13" xfId="0" applyNumberFormat="1" applyFont="1" applyFill="1" applyBorder="1" applyAlignment="1" applyProtection="1">
      <alignment horizontal="center" vertical="center" wrapText="1"/>
      <protection/>
    </xf>
    <xf numFmtId="0" fontId="28" fillId="0" borderId="13" xfId="0" applyFont="1" applyFill="1" applyBorder="1" applyAlignment="1">
      <alignment horizontal="center" vertical="center" wrapText="1"/>
    </xf>
    <xf numFmtId="0" fontId="27" fillId="0" borderId="13" xfId="0" applyNumberFormat="1" applyFont="1" applyFill="1" applyBorder="1" applyAlignment="1" applyProtection="1">
      <alignment horizontal="left" vertical="center"/>
      <protection/>
    </xf>
    <xf numFmtId="0" fontId="28" fillId="0" borderId="13" xfId="0" applyNumberFormat="1" applyFont="1" applyFill="1" applyBorder="1" applyAlignment="1" applyProtection="1">
      <alignment horizontal="left" vertical="center"/>
      <protection/>
    </xf>
    <xf numFmtId="4" fontId="27" fillId="0" borderId="13" xfId="0" applyNumberFormat="1" applyFont="1" applyFill="1" applyBorder="1" applyAlignment="1" applyProtection="1">
      <alignment horizontal="right" vertical="center"/>
      <protection/>
    </xf>
    <xf numFmtId="4" fontId="30" fillId="0" borderId="13" xfId="0" applyNumberFormat="1" applyFont="1" applyFill="1" applyBorder="1" applyAlignment="1" applyProtection="1">
      <alignment horizontal="right" vertical="center"/>
      <protection/>
    </xf>
    <xf numFmtId="0" fontId="30" fillId="0" borderId="13" xfId="0" applyNumberFormat="1" applyFont="1" applyFill="1" applyBorder="1" applyAlignment="1" applyProtection="1">
      <alignment horizontal="left" vertical="center"/>
      <protection/>
    </xf>
    <xf numFmtId="0" fontId="30" fillId="0" borderId="13" xfId="0" applyNumberFormat="1" applyFont="1" applyFill="1" applyBorder="1" applyAlignment="1" applyProtection="1">
      <alignment horizontal="left" vertical="center"/>
      <protection/>
    </xf>
    <xf numFmtId="0" fontId="31" fillId="0" borderId="13" xfId="0" applyNumberFormat="1" applyFont="1" applyFill="1" applyBorder="1" applyAlignment="1" applyProtection="1">
      <alignment horizontal="left" vertical="center"/>
      <protection/>
    </xf>
    <xf numFmtId="4" fontId="30" fillId="0" borderId="13" xfId="0" applyNumberFormat="1" applyFont="1" applyFill="1" applyBorder="1" applyAlignment="1" applyProtection="1">
      <alignment horizontal="right" vertical="center"/>
      <protection/>
    </xf>
    <xf numFmtId="0" fontId="32" fillId="0" borderId="13" xfId="0" applyFont="1" applyFill="1" applyBorder="1" applyAlignment="1" applyProtection="1">
      <alignment vertical="center"/>
      <protection/>
    </xf>
    <xf numFmtId="0" fontId="31" fillId="0" borderId="13" xfId="0" applyNumberFormat="1" applyFont="1" applyFill="1" applyBorder="1" applyAlignment="1" applyProtection="1">
      <alignment horizontal="left" vertical="center"/>
      <protection/>
    </xf>
    <xf numFmtId="0" fontId="30" fillId="0" borderId="13" xfId="0" applyFont="1" applyFill="1" applyBorder="1" applyAlignment="1" applyProtection="1">
      <alignment vertical="center"/>
      <protection/>
    </xf>
    <xf numFmtId="0" fontId="30" fillId="0" borderId="13" xfId="0" applyFont="1" applyFill="1" applyBorder="1" applyAlignment="1" applyProtection="1">
      <alignment horizontal="left" vertical="center"/>
      <protection/>
    </xf>
    <xf numFmtId="0" fontId="32" fillId="0" borderId="13" xfId="0" applyFont="1" applyFill="1" applyBorder="1" applyAlignment="1" applyProtection="1">
      <alignment horizontal="left" vertical="center"/>
      <protection/>
    </xf>
    <xf numFmtId="0" fontId="11" fillId="0" borderId="0" xfId="770" applyFont="1" applyFill="1" applyAlignment="1">
      <alignment vertical="center"/>
      <protection/>
    </xf>
    <xf numFmtId="0" fontId="8" fillId="0" borderId="0" xfId="546" applyFont="1" applyAlignment="1">
      <alignment horizontal="center"/>
      <protection/>
    </xf>
    <xf numFmtId="0" fontId="5" fillId="0" borderId="0" xfId="546" applyFont="1">
      <alignment/>
      <protection/>
    </xf>
    <xf numFmtId="0" fontId="5" fillId="0" borderId="13" xfId="0" applyFont="1" applyFill="1" applyBorder="1" applyAlignment="1">
      <alignment horizontal="distributed" vertical="center"/>
    </xf>
    <xf numFmtId="0" fontId="5" fillId="0" borderId="13" xfId="0" applyFont="1" applyFill="1" applyBorder="1" applyAlignment="1">
      <alignment horizontal="center" vertical="center" wrapText="1"/>
    </xf>
    <xf numFmtId="0" fontId="5" fillId="0" borderId="13" xfId="0" applyFont="1" applyFill="1" applyBorder="1" applyAlignment="1">
      <alignment horizontal="center" vertical="center"/>
    </xf>
    <xf numFmtId="183" fontId="5" fillId="0" borderId="13" xfId="0" applyNumberFormat="1" applyFont="1" applyFill="1" applyBorder="1" applyAlignment="1">
      <alignment horizontal="center" vertical="center" wrapText="1"/>
    </xf>
    <xf numFmtId="0" fontId="25" fillId="0" borderId="13" xfId="0" applyFont="1" applyFill="1" applyBorder="1" applyAlignment="1">
      <alignment vertical="center"/>
    </xf>
    <xf numFmtId="0" fontId="25" fillId="0" borderId="13" xfId="0" applyFont="1" applyFill="1" applyBorder="1" applyAlignment="1">
      <alignment horizontal="center" vertical="center"/>
    </xf>
    <xf numFmtId="183" fontId="25" fillId="0" borderId="13" xfId="0" applyNumberFormat="1" applyFont="1" applyFill="1" applyBorder="1" applyAlignment="1">
      <alignment horizontal="center" vertical="center"/>
    </xf>
    <xf numFmtId="0" fontId="1" fillId="0" borderId="13" xfId="0" applyFont="1" applyFill="1" applyBorder="1" applyAlignment="1">
      <alignment vertical="center"/>
    </xf>
    <xf numFmtId="0" fontId="27" fillId="0" borderId="13" xfId="0" applyFont="1" applyFill="1" applyBorder="1" applyAlignment="1">
      <alignment horizontal="center"/>
    </xf>
    <xf numFmtId="0" fontId="27" fillId="0" borderId="13" xfId="0" applyFont="1" applyBorder="1" applyAlignment="1">
      <alignment horizontal="center"/>
    </xf>
    <xf numFmtId="0" fontId="25" fillId="0" borderId="13" xfId="0" applyFont="1" applyFill="1" applyBorder="1" applyAlignment="1">
      <alignment horizontal="distributed" vertical="center"/>
    </xf>
    <xf numFmtId="0" fontId="10" fillId="0" borderId="0" xfId="769" applyFont="1" applyFill="1">
      <alignment/>
      <protection/>
    </xf>
    <xf numFmtId="0" fontId="10" fillId="0" borderId="0" xfId="769" applyFont="1" applyFill="1" applyAlignment="1">
      <alignment horizontal="center"/>
      <protection/>
    </xf>
    <xf numFmtId="0" fontId="21" fillId="0" borderId="0" xfId="769" applyFont="1" applyFill="1" applyAlignment="1">
      <alignment/>
      <protection/>
    </xf>
    <xf numFmtId="0" fontId="21" fillId="0" borderId="0" xfId="769" applyFont="1" applyFill="1" applyAlignment="1">
      <alignment horizontal="center"/>
      <protection/>
    </xf>
    <xf numFmtId="188" fontId="11" fillId="0" borderId="0" xfId="0" applyNumberFormat="1" applyFont="1" applyAlignment="1">
      <alignment horizontal="right" vertical="center" wrapText="1"/>
    </xf>
    <xf numFmtId="0" fontId="33" fillId="0" borderId="0" xfId="0" applyFont="1" applyAlignment="1">
      <alignment vertical="center"/>
    </xf>
    <xf numFmtId="0" fontId="33" fillId="0" borderId="0" xfId="0" applyFont="1" applyBorder="1" applyAlignment="1">
      <alignment vertical="center"/>
    </xf>
    <xf numFmtId="0" fontId="9" fillId="0" borderId="0" xfId="0" applyFont="1" applyBorder="1" applyAlignment="1">
      <alignment horizontal="right" vertical="center"/>
    </xf>
    <xf numFmtId="0" fontId="7" fillId="0" borderId="13" xfId="0" applyFont="1" applyFill="1" applyBorder="1" applyAlignment="1">
      <alignment horizontal="left" vertical="center" wrapText="1"/>
    </xf>
    <xf numFmtId="0" fontId="10" fillId="0" borderId="13" xfId="545" applyFont="1" applyFill="1" applyBorder="1" applyAlignment="1" applyProtection="1">
      <alignment horizontal="left" vertical="center" wrapText="1"/>
      <protection locked="0"/>
    </xf>
    <xf numFmtId="0" fontId="5" fillId="0" borderId="13" xfId="716" applyNumberFormat="1" applyFont="1" applyBorder="1" applyAlignment="1">
      <alignment horizontal="left" vertical="center" wrapText="1"/>
      <protection/>
    </xf>
    <xf numFmtId="0" fontId="2" fillId="0" borderId="13" xfId="0" applyFont="1" applyBorder="1" applyAlignment="1">
      <alignment horizontal="left" vertical="center" wrapText="1"/>
    </xf>
    <xf numFmtId="0" fontId="2" fillId="0" borderId="13" xfId="716" applyNumberFormat="1" applyFont="1" applyBorder="1" applyAlignment="1">
      <alignment horizontal="left" vertical="center" wrapText="1"/>
      <protection/>
    </xf>
    <xf numFmtId="182" fontId="10" fillId="0" borderId="13" xfId="545" applyNumberFormat="1" applyFont="1" applyFill="1" applyBorder="1" applyAlignment="1" applyProtection="1">
      <alignment horizontal="left" vertical="center" wrapText="1"/>
      <protection locked="0"/>
    </xf>
    <xf numFmtId="0" fontId="2" fillId="0" borderId="13" xfId="720" applyNumberFormat="1" applyFont="1" applyFill="1" applyBorder="1" applyAlignment="1" applyProtection="1">
      <alignment vertical="center"/>
      <protection/>
    </xf>
    <xf numFmtId="0" fontId="10" fillId="0" borderId="13" xfId="0" applyNumberFormat="1" applyFont="1" applyFill="1" applyBorder="1" applyAlignment="1" applyProtection="1">
      <alignment vertical="center"/>
      <protection/>
    </xf>
    <xf numFmtId="0" fontId="5" fillId="0" borderId="13" xfId="545" applyFont="1" applyFill="1" applyBorder="1" applyAlignment="1">
      <alignment horizontal="left" vertical="center" wrapText="1"/>
      <protection/>
    </xf>
    <xf numFmtId="0" fontId="4" fillId="0" borderId="13" xfId="716" applyNumberFormat="1" applyFont="1" applyBorder="1" applyAlignment="1">
      <alignment horizontal="left" vertical="center" wrapText="1"/>
      <protection/>
    </xf>
    <xf numFmtId="0" fontId="0" fillId="0" borderId="0" xfId="0" applyBorder="1" applyAlignment="1">
      <alignment vertical="center"/>
    </xf>
    <xf numFmtId="0" fontId="19" fillId="0" borderId="0" xfId="0" applyFont="1" applyBorder="1" applyAlignment="1">
      <alignment horizontal="right" vertical="center"/>
    </xf>
    <xf numFmtId="0" fontId="4" fillId="0" borderId="0" xfId="0" applyFont="1" applyAlignment="1">
      <alignment vertical="center"/>
    </xf>
    <xf numFmtId="0" fontId="0" fillId="0" borderId="15" xfId="0" applyBorder="1" applyAlignment="1">
      <alignment/>
    </xf>
    <xf numFmtId="0" fontId="25" fillId="24" borderId="13" xfId="779" applyFont="1" applyFill="1" applyBorder="1" applyAlignment="1">
      <alignment horizontal="center" vertical="center" wrapText="1"/>
      <protection/>
    </xf>
    <xf numFmtId="49" fontId="1" fillId="24" borderId="13" xfId="0" applyNumberFormat="1" applyFont="1" applyFill="1" applyBorder="1" applyAlignment="1" applyProtection="1">
      <alignment horizontal="left" vertical="center" wrapText="1"/>
      <protection locked="0"/>
    </xf>
    <xf numFmtId="3" fontId="0" fillId="24" borderId="13" xfId="0" applyNumberFormat="1" applyFont="1" applyFill="1" applyBorder="1" applyAlignment="1" applyProtection="1">
      <alignment horizontal="left" vertical="center" wrapText="1"/>
      <protection locked="0"/>
    </xf>
    <xf numFmtId="0" fontId="1" fillId="0" borderId="13" xfId="0" applyNumberFormat="1" applyFont="1" applyFill="1" applyBorder="1" applyAlignment="1" applyProtection="1">
      <alignment horizontal="left" vertical="center" wrapText="1"/>
      <protection/>
    </xf>
    <xf numFmtId="0" fontId="1" fillId="0" borderId="13" xfId="0" applyFont="1" applyBorder="1" applyAlignment="1">
      <alignment horizontal="left" vertical="center" wrapText="1"/>
    </xf>
    <xf numFmtId="0" fontId="1" fillId="0" borderId="13" xfId="0" applyFont="1" applyBorder="1" applyAlignment="1">
      <alignment horizontal="center" vertical="center" wrapText="1"/>
    </xf>
    <xf numFmtId="0" fontId="0" fillId="24" borderId="13" xfId="0" applyFont="1" applyFill="1" applyBorder="1" applyAlignment="1">
      <alignment horizontal="center" vertical="center" wrapText="1"/>
    </xf>
    <xf numFmtId="183" fontId="1" fillId="0" borderId="13" xfId="0" applyNumberFormat="1" applyFont="1" applyFill="1" applyBorder="1" applyAlignment="1">
      <alignment horizontal="left" vertical="center" wrapText="1"/>
    </xf>
    <xf numFmtId="0" fontId="0" fillId="0" borderId="13" xfId="0" applyFont="1" applyBorder="1" applyAlignment="1">
      <alignment horizontal="left" wrapText="1"/>
    </xf>
    <xf numFmtId="0" fontId="0" fillId="0" borderId="13" xfId="0" applyFont="1" applyBorder="1" applyAlignment="1">
      <alignment horizontal="center" vertical="center" wrapText="1"/>
    </xf>
    <xf numFmtId="0" fontId="0" fillId="24" borderId="13" xfId="0" applyFont="1" applyFill="1" applyBorder="1" applyAlignment="1">
      <alignment horizontal="justify" vertical="center" wrapText="1"/>
    </xf>
    <xf numFmtId="0" fontId="7" fillId="24" borderId="13" xfId="0" applyFont="1" applyFill="1" applyBorder="1" applyAlignment="1">
      <alignment horizontal="justify" vertical="center" wrapText="1"/>
    </xf>
    <xf numFmtId="1" fontId="1" fillId="0" borderId="13" xfId="0" applyNumberFormat="1" applyFont="1" applyBorder="1" applyAlignment="1">
      <alignment horizontal="center" vertical="center" wrapText="1"/>
    </xf>
    <xf numFmtId="0" fontId="25" fillId="0" borderId="13" xfId="0" applyFont="1" applyBorder="1" applyAlignment="1">
      <alignment vertical="center"/>
    </xf>
    <xf numFmtId="0" fontId="7" fillId="24" borderId="13" xfId="0" applyFont="1" applyFill="1" applyBorder="1" applyAlignment="1">
      <alignment horizontal="center" vertical="center" wrapText="1"/>
    </xf>
    <xf numFmtId="0" fontId="17" fillId="0" borderId="0" xfId="720" applyFont="1" applyFill="1" applyAlignment="1">
      <alignment vertical="center"/>
      <protection/>
    </xf>
    <xf numFmtId="0" fontId="10" fillId="0" borderId="0" xfId="720" applyFont="1" applyFill="1" applyAlignment="1">
      <alignment vertical="center"/>
      <protection/>
    </xf>
    <xf numFmtId="0" fontId="28" fillId="0" borderId="13" xfId="720" applyFont="1" applyFill="1" applyBorder="1" applyAlignment="1">
      <alignment horizontal="center" vertical="center"/>
      <protection/>
    </xf>
    <xf numFmtId="49" fontId="27" fillId="24" borderId="13" xfId="0" applyNumberFormat="1" applyFont="1" applyFill="1" applyBorder="1" applyAlignment="1" applyProtection="1">
      <alignment horizontal="left" vertical="center" wrapText="1"/>
      <protection locked="0"/>
    </xf>
    <xf numFmtId="3" fontId="30" fillId="24" borderId="13" xfId="0" applyNumberFormat="1" applyFont="1" applyFill="1" applyBorder="1" applyAlignment="1" applyProtection="1">
      <alignment horizontal="left" vertical="center" wrapText="1"/>
      <protection locked="0"/>
    </xf>
    <xf numFmtId="0" fontId="27" fillId="0" borderId="13" xfId="0" applyNumberFormat="1" applyFont="1" applyFill="1" applyBorder="1" applyAlignment="1" applyProtection="1">
      <alignment horizontal="left" vertical="center" wrapText="1"/>
      <protection/>
    </xf>
    <xf numFmtId="0" fontId="27" fillId="0" borderId="13" xfId="720" applyFont="1" applyFill="1" applyBorder="1" applyAlignment="1">
      <alignment horizontal="left" vertical="center"/>
      <protection/>
    </xf>
    <xf numFmtId="186" fontId="27" fillId="0" borderId="13" xfId="720" applyNumberFormat="1" applyFont="1" applyFill="1" applyBorder="1" applyAlignment="1">
      <alignment horizontal="center" vertical="center"/>
      <protection/>
    </xf>
    <xf numFmtId="183" fontId="27" fillId="0" borderId="13" xfId="0" applyNumberFormat="1" applyFont="1" applyFill="1" applyBorder="1" applyAlignment="1">
      <alignment horizontal="left" vertical="center" wrapText="1"/>
    </xf>
    <xf numFmtId="186" fontId="27" fillId="0" borderId="13" xfId="720" applyNumberFormat="1" applyFont="1" applyFill="1" applyBorder="1" applyAlignment="1">
      <alignment horizontal="left" vertical="center"/>
      <protection/>
    </xf>
    <xf numFmtId="0" fontId="30" fillId="0" borderId="13" xfId="0" applyFont="1" applyBorder="1" applyAlignment="1">
      <alignment horizontal="center" vertical="center"/>
    </xf>
    <xf numFmtId="1" fontId="27" fillId="0" borderId="13" xfId="720" applyNumberFormat="1" applyFont="1" applyFill="1" applyBorder="1" applyAlignment="1" applyProtection="1">
      <alignment vertical="center"/>
      <protection locked="0"/>
    </xf>
    <xf numFmtId="186" fontId="27" fillId="0" borderId="13" xfId="720" applyNumberFormat="1" applyFont="1" applyFill="1" applyBorder="1" applyAlignment="1" applyProtection="1">
      <alignment vertical="center"/>
      <protection locked="0"/>
    </xf>
    <xf numFmtId="1" fontId="27" fillId="0" borderId="13" xfId="720" applyNumberFormat="1" applyFont="1" applyFill="1" applyBorder="1" applyAlignment="1" applyProtection="1">
      <alignment horizontal="left" vertical="center"/>
      <protection locked="0"/>
    </xf>
    <xf numFmtId="186" fontId="27" fillId="0" borderId="13" xfId="720" applyNumberFormat="1" applyFont="1" applyFill="1" applyBorder="1" applyAlignment="1" applyProtection="1">
      <alignment horizontal="left" vertical="center"/>
      <protection locked="0"/>
    </xf>
    <xf numFmtId="1" fontId="28" fillId="0" borderId="13" xfId="720" applyNumberFormat="1" applyFont="1" applyFill="1" applyBorder="1" applyAlignment="1" applyProtection="1">
      <alignment horizontal="center" vertical="center"/>
      <protection locked="0"/>
    </xf>
    <xf numFmtId="0" fontId="27" fillId="0" borderId="13" xfId="720" applyNumberFormat="1" applyFont="1" applyFill="1" applyBorder="1" applyAlignment="1" applyProtection="1">
      <alignment vertical="center"/>
      <protection locked="0"/>
    </xf>
    <xf numFmtId="3" fontId="27" fillId="0" borderId="13" xfId="720" applyNumberFormat="1" applyFont="1" applyFill="1" applyBorder="1" applyAlignment="1" applyProtection="1">
      <alignment vertical="center"/>
      <protection/>
    </xf>
    <xf numFmtId="0" fontId="28" fillId="0" borderId="13" xfId="720" applyFont="1" applyFill="1" applyBorder="1" applyAlignment="1">
      <alignment horizontal="distributed" vertical="center"/>
      <protection/>
    </xf>
    <xf numFmtId="186" fontId="28" fillId="0" borderId="13" xfId="720" applyNumberFormat="1" applyFont="1" applyFill="1" applyBorder="1" applyAlignment="1">
      <alignment horizontal="distributed" vertical="center"/>
      <protection/>
    </xf>
    <xf numFmtId="0" fontId="24" fillId="0" borderId="0" xfId="774" applyNumberFormat="1" applyFont="1" applyFill="1" applyAlignment="1">
      <alignment horizontal="center" vertical="center" wrapText="1"/>
      <protection/>
    </xf>
    <xf numFmtId="0" fontId="24" fillId="0" borderId="0" xfId="774" applyFont="1" applyFill="1" applyAlignment="1">
      <alignment horizontal="right" vertical="center"/>
      <protection/>
    </xf>
    <xf numFmtId="0" fontId="24" fillId="0" borderId="0" xfId="774" applyFont="1" applyFill="1" applyAlignment="1">
      <alignment horizontal="center" vertical="center"/>
      <protection/>
    </xf>
    <xf numFmtId="0" fontId="0" fillId="0" borderId="0" xfId="774" applyFont="1" applyFill="1" applyAlignment="1">
      <alignment horizontal="center" vertical="center"/>
      <protection/>
    </xf>
    <xf numFmtId="49" fontId="27" fillId="0" borderId="13" xfId="0" applyNumberFormat="1" applyFont="1" applyFill="1" applyBorder="1" applyAlignment="1" applyProtection="1">
      <alignment horizontal="center" vertical="center" wrapText="1"/>
      <protection locked="0"/>
    </xf>
    <xf numFmtId="49" fontId="27" fillId="24" borderId="13" xfId="0" applyNumberFormat="1" applyFont="1" applyFill="1" applyBorder="1" applyAlignment="1" applyProtection="1">
      <alignment horizontal="center" vertical="center" wrapText="1"/>
      <protection locked="0"/>
    </xf>
    <xf numFmtId="3" fontId="30" fillId="24" borderId="13" xfId="0" applyNumberFormat="1" applyFont="1" applyFill="1" applyBorder="1" applyAlignment="1" applyProtection="1">
      <alignment horizontal="center" vertical="center" wrapText="1"/>
      <protection locked="0"/>
    </xf>
    <xf numFmtId="0" fontId="27" fillId="0" borderId="13" xfId="0" applyNumberFormat="1" applyFont="1" applyFill="1" applyBorder="1" applyAlignment="1" applyProtection="1">
      <alignment horizontal="center" vertical="center" wrapText="1"/>
      <protection/>
    </xf>
    <xf numFmtId="49" fontId="30" fillId="0" borderId="13" xfId="0" applyNumberFormat="1" applyFont="1" applyFill="1" applyBorder="1" applyAlignment="1" applyProtection="1">
      <alignment horizontal="center" vertical="center" wrapText="1"/>
      <protection locked="0"/>
    </xf>
    <xf numFmtId="3" fontId="27" fillId="0" borderId="13" xfId="778" applyNumberFormat="1" applyFont="1" applyFill="1" applyBorder="1" applyAlignment="1" applyProtection="1">
      <alignment horizontal="left" vertical="center" wrapText="1"/>
      <protection/>
    </xf>
    <xf numFmtId="1" fontId="27" fillId="24" borderId="13" xfId="778" applyNumberFormat="1" applyFont="1" applyFill="1" applyBorder="1" applyAlignment="1">
      <alignment horizontal="left" vertical="center" wrapText="1"/>
      <protection/>
    </xf>
    <xf numFmtId="1" fontId="27" fillId="24" borderId="13" xfId="0" applyNumberFormat="1" applyFont="1" applyFill="1" applyBorder="1" applyAlignment="1">
      <alignment horizontal="left" vertical="center" wrapText="1"/>
    </xf>
    <xf numFmtId="1" fontId="27" fillId="0" borderId="13" xfId="778" applyNumberFormat="1" applyFont="1" applyFill="1" applyBorder="1" applyAlignment="1">
      <alignment horizontal="left" vertical="center" wrapText="1"/>
      <protection/>
    </xf>
    <xf numFmtId="3" fontId="27" fillId="24" borderId="13" xfId="778" applyNumberFormat="1" applyFont="1" applyFill="1" applyBorder="1" applyAlignment="1" applyProtection="1">
      <alignment horizontal="left" vertical="center" wrapText="1"/>
      <protection/>
    </xf>
    <xf numFmtId="1" fontId="27" fillId="0" borderId="13" xfId="0" applyNumberFormat="1" applyFont="1" applyFill="1" applyBorder="1" applyAlignment="1">
      <alignment horizontal="left" vertical="center" wrapText="1"/>
    </xf>
    <xf numFmtId="1" fontId="30" fillId="0" borderId="13" xfId="0" applyNumberFormat="1" applyFont="1" applyFill="1" applyBorder="1" applyAlignment="1">
      <alignment horizontal="left" vertical="center" wrapText="1"/>
    </xf>
    <xf numFmtId="1" fontId="31" fillId="0" borderId="13" xfId="0" applyNumberFormat="1" applyFont="1" applyFill="1" applyBorder="1" applyAlignment="1">
      <alignment horizontal="left" vertical="center" wrapText="1"/>
    </xf>
    <xf numFmtId="0" fontId="28" fillId="0" borderId="13" xfId="778" applyFont="1" applyFill="1" applyBorder="1" applyAlignment="1">
      <alignment horizontal="left" vertical="center" wrapText="1"/>
      <protection/>
    </xf>
    <xf numFmtId="0" fontId="27" fillId="0" borderId="13" xfId="0" applyFont="1" applyFill="1" applyBorder="1" applyAlignment="1">
      <alignment horizontal="left" vertical="center" wrapText="1" indent="1"/>
    </xf>
    <xf numFmtId="180" fontId="27" fillId="0" borderId="13" xfId="778" applyNumberFormat="1" applyFont="1" applyFill="1" applyBorder="1" applyAlignment="1">
      <alignment horizontal="left" vertical="center" wrapText="1"/>
      <protection/>
    </xf>
    <xf numFmtId="180" fontId="30" fillId="0" borderId="13" xfId="0" applyNumberFormat="1" applyFont="1" applyFill="1" applyBorder="1" applyAlignment="1">
      <alignment horizontal="left" vertical="center" wrapText="1"/>
    </xf>
    <xf numFmtId="1" fontId="30" fillId="24" borderId="13" xfId="0" applyNumberFormat="1" applyFont="1" applyFill="1" applyBorder="1" applyAlignment="1">
      <alignment horizontal="left" vertical="center" wrapText="1"/>
    </xf>
    <xf numFmtId="1" fontId="36" fillId="24" borderId="13" xfId="0" applyNumberFormat="1" applyFont="1" applyFill="1" applyBorder="1" applyAlignment="1">
      <alignment horizontal="left" vertical="center" wrapText="1"/>
    </xf>
    <xf numFmtId="0" fontId="27" fillId="0" borderId="13" xfId="778" applyFont="1" applyFill="1" applyBorder="1" applyAlignment="1">
      <alignment horizontal="left" vertical="center" wrapText="1"/>
      <protection/>
    </xf>
    <xf numFmtId="49" fontId="31" fillId="0" borderId="13" xfId="0" applyNumberFormat="1" applyFont="1" applyFill="1" applyBorder="1" applyAlignment="1" applyProtection="1">
      <alignment horizontal="left" vertical="center" wrapText="1"/>
      <protection locked="0"/>
    </xf>
    <xf numFmtId="1" fontId="37" fillId="0" borderId="13" xfId="0" applyNumberFormat="1" applyFont="1" applyFill="1" applyBorder="1" applyAlignment="1">
      <alignment horizontal="left" vertical="center" wrapText="1"/>
    </xf>
    <xf numFmtId="0" fontId="2" fillId="0" borderId="0" xfId="0" applyFont="1" applyFill="1" applyBorder="1" applyAlignment="1">
      <alignment vertical="center"/>
    </xf>
    <xf numFmtId="0" fontId="0" fillId="0" borderId="0" xfId="0" applyFill="1" applyBorder="1" applyAlignment="1">
      <alignment vertical="center"/>
    </xf>
    <xf numFmtId="0" fontId="27" fillId="0" borderId="0" xfId="0" applyNumberFormat="1" applyFont="1" applyFill="1" applyBorder="1" applyAlignment="1" applyProtection="1">
      <alignment vertical="center"/>
      <protection/>
    </xf>
    <xf numFmtId="0" fontId="27" fillId="0" borderId="13" xfId="0" applyFont="1" applyFill="1" applyBorder="1" applyAlignment="1">
      <alignment horizontal="center" vertical="center"/>
    </xf>
    <xf numFmtId="0" fontId="27" fillId="0" borderId="13" xfId="0" applyNumberFormat="1" applyFont="1" applyFill="1" applyBorder="1" applyAlignment="1" applyProtection="1">
      <alignment horizontal="center" vertical="center"/>
      <protection/>
    </xf>
    <xf numFmtId="0" fontId="28" fillId="0" borderId="13" xfId="0" applyFont="1" applyFill="1" applyBorder="1" applyAlignment="1">
      <alignment vertical="center"/>
    </xf>
    <xf numFmtId="180" fontId="27" fillId="0" borderId="13" xfId="0" applyNumberFormat="1" applyFont="1" applyFill="1" applyBorder="1" applyAlignment="1">
      <alignment horizontal="center" vertical="center"/>
    </xf>
    <xf numFmtId="182" fontId="27" fillId="0" borderId="13" xfId="0" applyNumberFormat="1" applyFont="1" applyFill="1" applyBorder="1" applyAlignment="1">
      <alignment horizontal="center" vertical="center"/>
    </xf>
    <xf numFmtId="183" fontId="27" fillId="0" borderId="13" xfId="0" applyNumberFormat="1" applyFont="1" applyFill="1" applyBorder="1" applyAlignment="1" applyProtection="1">
      <alignment horizontal="center" vertical="center"/>
      <protection/>
    </xf>
    <xf numFmtId="0" fontId="27" fillId="0" borderId="13" xfId="0" applyFont="1" applyFill="1" applyBorder="1" applyAlignment="1">
      <alignment vertical="center"/>
    </xf>
    <xf numFmtId="187" fontId="30" fillId="0" borderId="13" xfId="720" applyNumberFormat="1" applyFont="1" applyFill="1" applyBorder="1" applyAlignment="1" applyProtection="1">
      <alignment horizontal="center" vertical="center"/>
      <protection/>
    </xf>
    <xf numFmtId="180" fontId="27" fillId="0" borderId="13" xfId="0" applyNumberFormat="1" applyFont="1" applyFill="1" applyBorder="1" applyAlignment="1" applyProtection="1">
      <alignment horizontal="center" vertical="center"/>
      <protection/>
    </xf>
    <xf numFmtId="187" fontId="0" fillId="0" borderId="13" xfId="720" applyNumberFormat="1" applyFont="1" applyFill="1" applyBorder="1" applyAlignment="1" applyProtection="1">
      <alignment horizontal="center" vertical="center"/>
      <protection/>
    </xf>
    <xf numFmtId="182" fontId="27" fillId="0" borderId="13" xfId="0" applyNumberFormat="1" applyFont="1" applyBorder="1" applyAlignment="1">
      <alignment horizontal="center"/>
    </xf>
    <xf numFmtId="180" fontId="30" fillId="0" borderId="13" xfId="720" applyNumberFormat="1" applyFont="1" applyFill="1" applyBorder="1" applyAlignment="1" applyProtection="1">
      <alignment horizontal="center" vertical="center"/>
      <protection/>
    </xf>
    <xf numFmtId="180" fontId="30" fillId="0" borderId="13" xfId="0" applyNumberFormat="1" applyFont="1" applyBorder="1" applyAlignment="1">
      <alignment horizontal="center" vertical="center"/>
    </xf>
    <xf numFmtId="0" fontId="28" fillId="0" borderId="13" xfId="0" applyFont="1" applyFill="1" applyBorder="1" applyAlignment="1">
      <alignment horizontal="distributed" vertical="center"/>
    </xf>
    <xf numFmtId="3" fontId="28" fillId="0" borderId="13" xfId="0" applyNumberFormat="1" applyFont="1" applyFill="1" applyBorder="1" applyAlignment="1" applyProtection="1">
      <alignment horizontal="center" vertical="center"/>
      <protection/>
    </xf>
    <xf numFmtId="1" fontId="28" fillId="24" borderId="13" xfId="0" applyNumberFormat="1" applyFont="1" applyFill="1" applyBorder="1" applyAlignment="1">
      <alignment horizontal="left" vertical="center"/>
    </xf>
    <xf numFmtId="180" fontId="27" fillId="24" borderId="13" xfId="0" applyNumberFormat="1" applyFont="1" applyFill="1" applyBorder="1" applyAlignment="1">
      <alignment horizontal="center" vertical="center"/>
    </xf>
    <xf numFmtId="49" fontId="27" fillId="24" borderId="13" xfId="0" applyNumberFormat="1" applyFont="1" applyFill="1" applyBorder="1" applyAlignment="1">
      <alignment horizontal="center" vertical="center"/>
    </xf>
    <xf numFmtId="1" fontId="27" fillId="24" borderId="13" xfId="0" applyNumberFormat="1" applyFont="1" applyFill="1" applyBorder="1" applyAlignment="1">
      <alignment horizontal="left" vertical="center" indent="1"/>
    </xf>
    <xf numFmtId="49" fontId="27" fillId="24" borderId="13" xfId="0" applyNumberFormat="1" applyFont="1" applyFill="1" applyBorder="1" applyAlignment="1" applyProtection="1">
      <alignment vertical="center"/>
      <protection locked="0"/>
    </xf>
    <xf numFmtId="180" fontId="30" fillId="24" borderId="13" xfId="0" applyNumberFormat="1" applyFont="1" applyFill="1" applyBorder="1" applyAlignment="1" applyProtection="1">
      <alignment horizontal="center" vertical="center"/>
      <protection locked="0"/>
    </xf>
    <xf numFmtId="49" fontId="27" fillId="24" borderId="13" xfId="0" applyNumberFormat="1" applyFont="1" applyFill="1" applyBorder="1" applyAlignment="1" applyProtection="1">
      <alignment horizontal="left" vertical="center" indent="1"/>
      <protection locked="0"/>
    </xf>
    <xf numFmtId="49" fontId="27" fillId="24" borderId="13" xfId="0" applyNumberFormat="1" applyFont="1" applyFill="1" applyBorder="1" applyAlignment="1" applyProtection="1">
      <alignment horizontal="left" vertical="center" indent="2"/>
      <protection locked="0"/>
    </xf>
    <xf numFmtId="180" fontId="27" fillId="24" borderId="13" xfId="0" applyNumberFormat="1" applyFont="1" applyFill="1" applyBorder="1" applyAlignment="1" applyProtection="1">
      <alignment horizontal="center" vertical="center"/>
      <protection locked="0"/>
    </xf>
    <xf numFmtId="49" fontId="28" fillId="24" borderId="13" xfId="0" applyNumberFormat="1" applyFont="1" applyFill="1" applyBorder="1" applyAlignment="1" applyProtection="1">
      <alignment horizontal="left" vertical="center"/>
      <protection locked="0"/>
    </xf>
    <xf numFmtId="0" fontId="30" fillId="0" borderId="13" xfId="0" applyFont="1" applyBorder="1" applyAlignment="1">
      <alignment vertical="center"/>
    </xf>
    <xf numFmtId="1" fontId="21" fillId="24" borderId="13" xfId="0" applyNumberFormat="1" applyFont="1" applyFill="1" applyBorder="1" applyAlignment="1">
      <alignment horizontal="center" vertical="center"/>
    </xf>
    <xf numFmtId="180" fontId="27" fillId="24" borderId="13" xfId="0" applyNumberFormat="1" applyFont="1" applyFill="1" applyBorder="1" applyAlignment="1" applyProtection="1">
      <alignment horizontal="center" vertical="center"/>
      <protection/>
    </xf>
    <xf numFmtId="49" fontId="27" fillId="24" borderId="13" xfId="0" applyNumberFormat="1" applyFont="1" applyFill="1" applyBorder="1" applyAlignment="1" applyProtection="1">
      <alignment horizontal="center" vertical="center"/>
      <protection/>
    </xf>
    <xf numFmtId="0" fontId="0" fillId="0" borderId="0" xfId="0" applyAlignment="1">
      <alignment horizontal="left"/>
    </xf>
    <xf numFmtId="0" fontId="80" fillId="0" borderId="0" xfId="0" applyFont="1" applyAlignment="1">
      <alignment horizontal="center" vertical="center"/>
    </xf>
    <xf numFmtId="0" fontId="0" fillId="0" borderId="0" xfId="0" applyBorder="1" applyAlignment="1">
      <alignment horizontal="right"/>
    </xf>
    <xf numFmtId="49" fontId="31" fillId="24" borderId="13" xfId="0" applyNumberFormat="1" applyFont="1" applyFill="1" applyBorder="1" applyAlignment="1">
      <alignment horizontal="left" vertical="center"/>
    </xf>
    <xf numFmtId="49" fontId="31" fillId="24" borderId="13" xfId="0" applyNumberFormat="1" applyFont="1" applyFill="1" applyBorder="1" applyAlignment="1">
      <alignment horizontal="center" vertical="center"/>
    </xf>
    <xf numFmtId="0" fontId="31" fillId="0" borderId="13" xfId="0" applyFont="1" applyBorder="1" applyAlignment="1">
      <alignment horizontal="center" vertical="center" wrapText="1"/>
    </xf>
    <xf numFmtId="49" fontId="30" fillId="24" borderId="13" xfId="0" applyNumberFormat="1" applyFont="1" applyFill="1" applyBorder="1" applyAlignment="1">
      <alignment horizontal="left" vertical="center"/>
    </xf>
    <xf numFmtId="0" fontId="30" fillId="0" borderId="13" xfId="0" applyFont="1" applyBorder="1" applyAlignment="1">
      <alignment horizontal="center" vertical="center" wrapText="1"/>
    </xf>
    <xf numFmtId="4" fontId="31" fillId="0" borderId="13" xfId="0" applyNumberFormat="1" applyFont="1" applyBorder="1" applyAlignment="1">
      <alignment horizontal="center" vertical="center" wrapText="1"/>
    </xf>
    <xf numFmtId="0" fontId="0" fillId="0" borderId="0" xfId="0" applyBorder="1" applyAlignment="1">
      <alignment vertical="center"/>
    </xf>
    <xf numFmtId="0" fontId="0" fillId="0" borderId="0" xfId="0" applyBorder="1" applyAlignment="1">
      <alignment vertical="center"/>
    </xf>
    <xf numFmtId="49" fontId="27" fillId="0" borderId="13" xfId="0" applyNumberFormat="1" applyFont="1" applyBorder="1" applyAlignment="1">
      <alignment horizontal="left" vertical="center" wrapText="1" shrinkToFit="1"/>
    </xf>
    <xf numFmtId="4" fontId="72" fillId="0" borderId="13" xfId="0" applyNumberFormat="1" applyFont="1" applyBorder="1" applyAlignment="1">
      <alignment horizontal="center" vertical="center"/>
    </xf>
    <xf numFmtId="49" fontId="27" fillId="0" borderId="17" xfId="585" applyNumberFormat="1" applyFont="1" applyBorder="1" applyAlignment="1" applyProtection="1">
      <alignment horizontal="center" vertical="center" wrapText="1"/>
      <protection locked="0"/>
    </xf>
    <xf numFmtId="1" fontId="28" fillId="0" borderId="13" xfId="585" applyNumberFormat="1" applyFont="1" applyFill="1" applyBorder="1" applyAlignment="1">
      <alignment horizontal="left" vertical="center"/>
      <protection/>
    </xf>
    <xf numFmtId="4" fontId="31" fillId="0" borderId="13" xfId="0" applyNumberFormat="1" applyFont="1" applyBorder="1" applyAlignment="1">
      <alignment horizontal="center" vertical="center"/>
    </xf>
    <xf numFmtId="1" fontId="27" fillId="0" borderId="13" xfId="585" applyNumberFormat="1" applyFont="1" applyFill="1" applyBorder="1" applyAlignment="1">
      <alignment horizontal="left" vertical="center"/>
      <protection/>
    </xf>
    <xf numFmtId="0" fontId="30" fillId="0" borderId="13" xfId="0" applyFont="1" applyBorder="1" applyAlignment="1">
      <alignment horizontal="left" vertical="center" wrapText="1"/>
    </xf>
    <xf numFmtId="4" fontId="30" fillId="0" borderId="13" xfId="0" applyNumberFormat="1" applyFont="1" applyBorder="1" applyAlignment="1">
      <alignment horizontal="center" vertical="center" wrapText="1"/>
    </xf>
    <xf numFmtId="4" fontId="81" fillId="0" borderId="13" xfId="0" applyNumberFormat="1" applyFont="1" applyBorder="1" applyAlignment="1">
      <alignment horizontal="center" vertical="center"/>
    </xf>
    <xf numFmtId="4" fontId="30" fillId="0" borderId="13" xfId="0" applyNumberFormat="1" applyFont="1" applyBorder="1" applyAlignment="1">
      <alignment horizontal="center" vertical="center"/>
    </xf>
    <xf numFmtId="0" fontId="28" fillId="0" borderId="13" xfId="585" applyFont="1" applyBorder="1" applyAlignment="1">
      <alignment horizontal="left" vertical="center"/>
      <protection/>
    </xf>
    <xf numFmtId="0" fontId="27" fillId="0" borderId="13" xfId="585" applyFont="1" applyBorder="1" applyAlignment="1">
      <alignment horizontal="left" vertical="center"/>
      <protection/>
    </xf>
    <xf numFmtId="1" fontId="28" fillId="0" borderId="13" xfId="585" applyNumberFormat="1" applyFont="1" applyBorder="1" applyAlignment="1">
      <alignment horizontal="left" vertical="center"/>
      <protection/>
    </xf>
    <xf numFmtId="1" fontId="27" fillId="0" borderId="13" xfId="585" applyNumberFormat="1" applyFont="1" applyBorder="1" applyAlignment="1">
      <alignment horizontal="left" vertical="center"/>
      <protection/>
    </xf>
    <xf numFmtId="4" fontId="28" fillId="0" borderId="13" xfId="585" applyNumberFormat="1" applyFont="1" applyFill="1" applyBorder="1" applyAlignment="1">
      <alignment horizontal="center" vertical="center"/>
      <protection/>
    </xf>
    <xf numFmtId="1" fontId="31" fillId="0" borderId="13" xfId="585" applyNumberFormat="1" applyFont="1" applyFill="1" applyBorder="1" applyAlignment="1">
      <alignment horizontal="left" vertical="center"/>
      <protection/>
    </xf>
    <xf numFmtId="0" fontId="10" fillId="0" borderId="0" xfId="585" applyFont="1" applyAlignment="1" applyProtection="1">
      <alignment horizontal="left"/>
      <protection locked="0"/>
    </xf>
    <xf numFmtId="0" fontId="2" fillId="0" borderId="0" xfId="585" applyFont="1" applyAlignment="1" applyProtection="1">
      <alignment horizontal="left"/>
      <protection locked="0"/>
    </xf>
    <xf numFmtId="49" fontId="10" fillId="0" borderId="17" xfId="585" applyNumberFormat="1" applyFont="1" applyBorder="1" applyAlignment="1" applyProtection="1">
      <alignment horizontal="left" vertical="center" wrapText="1"/>
      <protection locked="0"/>
    </xf>
    <xf numFmtId="49" fontId="10" fillId="0" borderId="17" xfId="585" applyNumberFormat="1" applyFont="1" applyBorder="1" applyAlignment="1" applyProtection="1">
      <alignment horizontal="center" vertical="center" wrapText="1"/>
      <protection locked="0"/>
    </xf>
    <xf numFmtId="1" fontId="5" fillId="0" borderId="13" xfId="585" applyNumberFormat="1" applyFont="1" applyFill="1" applyBorder="1" applyAlignment="1">
      <alignment horizontal="left" vertical="center"/>
      <protection/>
    </xf>
    <xf numFmtId="4" fontId="4" fillId="0" borderId="13" xfId="0" applyNumberFormat="1" applyFont="1" applyBorder="1" applyAlignment="1">
      <alignment horizontal="center" vertical="center"/>
    </xf>
    <xf numFmtId="1" fontId="10" fillId="0" borderId="13" xfId="585" applyNumberFormat="1" applyFont="1" applyFill="1" applyBorder="1" applyAlignment="1">
      <alignment horizontal="left" vertical="center"/>
      <protection/>
    </xf>
    <xf numFmtId="4" fontId="2" fillId="0" borderId="13" xfId="0" applyNumberFormat="1" applyFont="1" applyBorder="1" applyAlignment="1">
      <alignment horizontal="center" vertical="center" wrapText="1"/>
    </xf>
    <xf numFmtId="4" fontId="5" fillId="0" borderId="13" xfId="585" applyNumberFormat="1" applyFont="1" applyFill="1" applyBorder="1" applyAlignment="1">
      <alignment horizontal="center" vertical="center"/>
      <protection/>
    </xf>
    <xf numFmtId="0" fontId="0" fillId="0" borderId="13" xfId="585" applyFont="1" applyBorder="1" applyAlignment="1">
      <alignment vertical="center"/>
      <protection/>
    </xf>
    <xf numFmtId="0" fontId="0" fillId="0" borderId="13" xfId="585" applyFont="1" applyBorder="1" applyAlignment="1">
      <alignment vertical="center"/>
      <protection/>
    </xf>
    <xf numFmtId="0" fontId="7" fillId="0" borderId="16" xfId="0" applyFont="1" applyBorder="1" applyAlignment="1">
      <alignment horizontal="center" vertical="center" wrapText="1"/>
    </xf>
    <xf numFmtId="0" fontId="7" fillId="0" borderId="16" xfId="0" applyFont="1" applyBorder="1" applyAlignment="1">
      <alignment horizontal="left" vertical="center" wrapText="1"/>
    </xf>
    <xf numFmtId="189" fontId="7" fillId="0" borderId="16" xfId="0" applyNumberFormat="1" applyFont="1" applyBorder="1" applyAlignment="1">
      <alignment horizontal="left" vertical="center" wrapText="1"/>
    </xf>
    <xf numFmtId="190" fontId="7" fillId="0" borderId="16" xfId="0" applyNumberFormat="1" applyFont="1" applyBorder="1" applyAlignment="1">
      <alignment horizontal="left" vertical="center" wrapText="1"/>
    </xf>
    <xf numFmtId="0" fontId="7" fillId="0" borderId="16" xfId="0" applyFont="1" applyBorder="1" applyAlignment="1">
      <alignment horizontal="left" vertical="center" wrapText="1" indent="1"/>
    </xf>
    <xf numFmtId="182" fontId="7" fillId="0" borderId="16" xfId="0" applyNumberFormat="1" applyFont="1" applyBorder="1" applyAlignment="1">
      <alignment horizontal="left" vertical="center" wrapText="1"/>
    </xf>
    <xf numFmtId="0" fontId="0" fillId="0" borderId="16" xfId="0" applyBorder="1" applyAlignment="1">
      <alignment horizontal="left" vertical="center" wrapText="1" indent="4"/>
    </xf>
    <xf numFmtId="182" fontId="0" fillId="0" borderId="16" xfId="0" applyNumberFormat="1" applyBorder="1" applyAlignment="1">
      <alignment horizontal="left" vertical="center" wrapText="1"/>
    </xf>
    <xf numFmtId="0" fontId="0" fillId="0" borderId="16" xfId="0" applyBorder="1" applyAlignment="1">
      <alignment horizontal="left" vertical="center" wrapText="1" indent="2"/>
    </xf>
    <xf numFmtId="0" fontId="27" fillId="0" borderId="0" xfId="546" applyFont="1" applyFill="1" applyBorder="1" applyAlignment="1">
      <alignment horizontal="center" vertical="center" wrapText="1"/>
      <protection/>
    </xf>
    <xf numFmtId="0" fontId="83" fillId="0" borderId="0" xfId="0" applyFont="1" applyAlignment="1">
      <alignment horizontal="left" vertical="center" wrapText="1"/>
    </xf>
    <xf numFmtId="0" fontId="2" fillId="0" borderId="0" xfId="0" applyFont="1" applyAlignment="1">
      <alignment vertical="center" wrapText="1"/>
    </xf>
    <xf numFmtId="0" fontId="2" fillId="0" borderId="0" xfId="0" applyFont="1" applyBorder="1" applyAlignment="1">
      <alignment vertical="center" wrapText="1"/>
    </xf>
    <xf numFmtId="0" fontId="7" fillId="0" borderId="13" xfId="0" applyFont="1" applyBorder="1" applyAlignment="1">
      <alignment horizontal="center" vertical="center" wrapText="1"/>
    </xf>
    <xf numFmtId="0" fontId="7" fillId="0" borderId="13" xfId="0" applyFont="1" applyBorder="1" applyAlignment="1">
      <alignment vertical="center" wrapText="1"/>
    </xf>
    <xf numFmtId="182" fontId="7" fillId="0" borderId="13" xfId="0" applyNumberFormat="1" applyFont="1" applyBorder="1" applyAlignment="1">
      <alignment horizontal="center" vertical="center" wrapText="1"/>
    </xf>
    <xf numFmtId="182" fontId="7" fillId="0" borderId="13" xfId="0" applyNumberFormat="1" applyFont="1" applyBorder="1" applyAlignment="1">
      <alignment horizontal="right" vertical="center" wrapText="1"/>
    </xf>
    <xf numFmtId="0" fontId="0" fillId="0" borderId="13" xfId="0" applyBorder="1" applyAlignment="1">
      <alignment horizontal="left" vertical="center" wrapText="1" indent="2"/>
    </xf>
    <xf numFmtId="0" fontId="0" fillId="24" borderId="13" xfId="0" applyFill="1" applyBorder="1" applyAlignment="1">
      <alignment horizontal="center" vertical="center" wrapText="1"/>
    </xf>
    <xf numFmtId="0" fontId="0" fillId="24" borderId="13" xfId="0" applyFill="1" applyBorder="1" applyAlignment="1">
      <alignment horizontal="left" vertical="center" wrapText="1"/>
    </xf>
    <xf numFmtId="0" fontId="85" fillId="24" borderId="13" xfId="0" applyFont="1" applyFill="1" applyBorder="1" applyAlignment="1">
      <alignment horizontal="center" vertical="center" wrapText="1"/>
    </xf>
    <xf numFmtId="182" fontId="0" fillId="0" borderId="13" xfId="0" applyNumberFormat="1" applyBorder="1" applyAlignment="1">
      <alignment horizontal="right" vertical="center" wrapText="1"/>
    </xf>
    <xf numFmtId="0" fontId="0" fillId="0" borderId="13" xfId="0" applyBorder="1" applyAlignment="1">
      <alignment horizontal="left" vertical="center" wrapText="1"/>
    </xf>
    <xf numFmtId="0" fontId="0" fillId="0" borderId="13" xfId="0" applyBorder="1" applyAlignment="1">
      <alignment vertical="center" wrapText="1"/>
    </xf>
    <xf numFmtId="0" fontId="85" fillId="0" borderId="13" xfId="0" applyFont="1" applyBorder="1" applyAlignment="1">
      <alignment horizontal="center" vertical="center" wrapText="1"/>
    </xf>
    <xf numFmtId="3" fontId="1" fillId="0" borderId="13" xfId="732" applyNumberFormat="1" applyFont="1" applyFill="1" applyBorder="1" applyAlignment="1" applyProtection="1">
      <alignment vertical="center" wrapText="1"/>
      <protection/>
    </xf>
    <xf numFmtId="0" fontId="1" fillId="0" borderId="13" xfId="732" applyFont="1" applyFill="1" applyBorder="1" applyAlignment="1">
      <alignment vertical="center" wrapText="1"/>
      <protection/>
    </xf>
    <xf numFmtId="179" fontId="10" fillId="0" borderId="13" xfId="546" applyNumberFormat="1" applyFont="1" applyBorder="1" applyAlignment="1">
      <alignment horizontal="center" vertical="center" wrapText="1"/>
      <protection/>
    </xf>
    <xf numFmtId="0" fontId="10" fillId="0" borderId="13" xfId="776" applyFont="1" applyFill="1" applyBorder="1" applyAlignment="1">
      <alignment horizontal="center" vertical="center" wrapText="1"/>
      <protection/>
    </xf>
    <xf numFmtId="0" fontId="0" fillId="0" borderId="13" xfId="772" applyFont="1" applyBorder="1" applyAlignment="1">
      <alignment vertical="center"/>
      <protection/>
    </xf>
    <xf numFmtId="0" fontId="0" fillId="0" borderId="13" xfId="0" applyFont="1" applyFill="1" applyBorder="1" applyAlignment="1">
      <alignment horizontal="left" vertical="center"/>
    </xf>
    <xf numFmtId="0" fontId="5" fillId="0" borderId="13" xfId="780" applyFont="1" applyFill="1" applyBorder="1" applyAlignment="1">
      <alignment horizontal="center" vertical="center" wrapText="1"/>
      <protection/>
    </xf>
    <xf numFmtId="0" fontId="4" fillId="0" borderId="13" xfId="776" applyFont="1" applyFill="1" applyBorder="1" applyAlignment="1">
      <alignment horizontal="center" vertical="center" wrapText="1"/>
      <protection/>
    </xf>
    <xf numFmtId="0" fontId="1" fillId="0" borderId="14" xfId="772" applyFont="1" applyBorder="1" applyAlignment="1">
      <alignment vertical="center"/>
      <protection/>
    </xf>
    <xf numFmtId="0" fontId="0" fillId="0" borderId="0" xfId="720" applyFont="1" applyFill="1" applyAlignment="1">
      <alignment vertical="center"/>
      <protection/>
    </xf>
    <xf numFmtId="0" fontId="0" fillId="0" borderId="0" xfId="720" applyFont="1" applyFill="1" applyBorder="1" applyAlignment="1">
      <alignment horizontal="right" vertical="center"/>
      <protection/>
    </xf>
    <xf numFmtId="0" fontId="5" fillId="0" borderId="13" xfId="775" applyFont="1" applyFill="1" applyBorder="1" applyAlignment="1">
      <alignment horizontal="center" vertical="center"/>
      <protection/>
    </xf>
    <xf numFmtId="0" fontId="5" fillId="0" borderId="13" xfId="775" applyFont="1" applyFill="1" applyBorder="1" applyAlignment="1">
      <alignment horizontal="center" vertical="center" wrapText="1"/>
      <protection/>
    </xf>
    <xf numFmtId="0" fontId="5" fillId="0" borderId="13" xfId="772" applyFont="1" applyFill="1" applyBorder="1" applyAlignment="1">
      <alignment vertical="center"/>
      <protection/>
    </xf>
    <xf numFmtId="0" fontId="0" fillId="0" borderId="13" xfId="0" applyFill="1" applyBorder="1" applyAlignment="1">
      <alignment horizontal="center" vertical="center"/>
    </xf>
    <xf numFmtId="0" fontId="5" fillId="0" borderId="13" xfId="772" applyFont="1" applyFill="1" applyBorder="1" applyAlignment="1">
      <alignment vertical="center" wrapText="1"/>
      <protection/>
    </xf>
    <xf numFmtId="0" fontId="10" fillId="0" borderId="13" xfId="772" applyFill="1" applyBorder="1" applyAlignment="1">
      <alignment vertical="center"/>
      <protection/>
    </xf>
    <xf numFmtId="0" fontId="0" fillId="0" borderId="13" xfId="772" applyFont="1" applyFill="1" applyBorder="1" applyAlignment="1">
      <alignment vertical="center" wrapText="1"/>
      <protection/>
    </xf>
    <xf numFmtId="0" fontId="0" fillId="0" borderId="13" xfId="772" applyFont="1" applyFill="1" applyBorder="1" applyAlignment="1">
      <alignment vertical="center"/>
      <protection/>
    </xf>
    <xf numFmtId="0" fontId="0" fillId="0" borderId="13" xfId="772" applyFont="1" applyFill="1" applyBorder="1" applyAlignment="1">
      <alignment horizontal="left" vertical="center" wrapText="1"/>
      <protection/>
    </xf>
    <xf numFmtId="0" fontId="10" fillId="0" borderId="13" xfId="775" applyFill="1" applyBorder="1" applyAlignment="1">
      <alignment horizontal="center" vertical="center"/>
      <protection/>
    </xf>
    <xf numFmtId="0" fontId="10" fillId="0" borderId="13" xfId="775" applyFill="1" applyBorder="1">
      <alignment vertical="center"/>
      <protection/>
    </xf>
    <xf numFmtId="0" fontId="0" fillId="0" borderId="13" xfId="775" applyFont="1" applyFill="1" applyBorder="1" applyAlignment="1">
      <alignment horizontal="center" vertical="center"/>
      <protection/>
    </xf>
    <xf numFmtId="0" fontId="0" fillId="0" borderId="13" xfId="0" applyFill="1" applyBorder="1" applyAlignment="1">
      <alignment vertical="center"/>
    </xf>
    <xf numFmtId="1" fontId="0" fillId="0" borderId="13" xfId="0" applyNumberFormat="1" applyFont="1" applyFill="1" applyBorder="1" applyAlignment="1">
      <alignment horizontal="center" vertical="center"/>
    </xf>
    <xf numFmtId="0" fontId="0" fillId="0" borderId="13" xfId="772" applyFont="1" applyFill="1" applyBorder="1" applyAlignment="1">
      <alignment horizontal="left" vertical="center" wrapText="1" indent="1"/>
      <protection/>
    </xf>
    <xf numFmtId="1" fontId="0" fillId="0" borderId="13" xfId="775" applyNumberFormat="1" applyFont="1" applyFill="1" applyBorder="1" applyAlignment="1">
      <alignment horizontal="center" vertical="center"/>
      <protection/>
    </xf>
    <xf numFmtId="0" fontId="10" fillId="0" borderId="13" xfId="772" applyFont="1" applyBorder="1" applyAlignment="1">
      <alignment vertical="center"/>
      <protection/>
    </xf>
    <xf numFmtId="0" fontId="1" fillId="0" borderId="13" xfId="772" applyFont="1" applyBorder="1" applyAlignment="1">
      <alignment vertical="center"/>
      <protection/>
    </xf>
    <xf numFmtId="0" fontId="10" fillId="0" borderId="13" xfId="772" applyFont="1" applyFill="1" applyBorder="1" applyAlignment="1">
      <alignment horizontal="left" vertical="center"/>
      <protection/>
    </xf>
    <xf numFmtId="0" fontId="5" fillId="0" borderId="13" xfId="772" applyFont="1" applyFill="1" applyBorder="1" applyAlignment="1">
      <alignment horizontal="center" vertical="center"/>
      <protection/>
    </xf>
    <xf numFmtId="0" fontId="7" fillId="0" borderId="16" xfId="0" applyFont="1" applyBorder="1" applyAlignment="1">
      <alignment vertical="center" wrapText="1"/>
    </xf>
    <xf numFmtId="0" fontId="0" fillId="0" borderId="16" xfId="0" applyBorder="1" applyAlignment="1">
      <alignment vertical="center" wrapText="1"/>
    </xf>
    <xf numFmtId="0" fontId="0" fillId="0" borderId="16" xfId="0" applyBorder="1" applyAlignment="1">
      <alignment horizontal="left" vertical="center" wrapText="1"/>
    </xf>
    <xf numFmtId="0" fontId="0" fillId="0" borderId="16" xfId="0" applyBorder="1" applyAlignment="1">
      <alignment horizontal="right" vertical="center" wrapText="1"/>
    </xf>
    <xf numFmtId="0" fontId="7" fillId="0" borderId="18" xfId="0" applyFont="1" applyBorder="1" applyAlignment="1">
      <alignment horizontal="center" vertical="center" wrapText="1"/>
    </xf>
    <xf numFmtId="0" fontId="7" fillId="0" borderId="16" xfId="0" applyFont="1" applyBorder="1" applyAlignment="1">
      <alignment horizontal="right" vertical="center" wrapText="1"/>
    </xf>
    <xf numFmtId="0" fontId="87" fillId="0" borderId="0" xfId="0" applyFont="1" applyAlignment="1">
      <alignment vertical="top"/>
    </xf>
    <xf numFmtId="0" fontId="89" fillId="0" borderId="19" xfId="0" applyFont="1" applyBorder="1" applyAlignment="1">
      <alignment horizontal="center" vertical="center" wrapText="1"/>
    </xf>
    <xf numFmtId="183" fontId="89" fillId="0" borderId="20" xfId="0" applyNumberFormat="1" applyFont="1" applyBorder="1" applyAlignment="1">
      <alignment horizontal="center" vertical="center" wrapText="1"/>
    </xf>
    <xf numFmtId="0" fontId="89" fillId="0" borderId="20" xfId="0" applyFont="1" applyBorder="1" applyAlignment="1">
      <alignment horizontal="center" vertical="center" wrapText="1"/>
    </xf>
    <xf numFmtId="0" fontId="0" fillId="0" borderId="16" xfId="0" applyFont="1" applyBorder="1" applyAlignment="1">
      <alignment vertical="center" wrapText="1"/>
    </xf>
    <xf numFmtId="0" fontId="87" fillId="0" borderId="20" xfId="0" applyFont="1" applyBorder="1" applyAlignment="1">
      <alignment horizontal="center" vertical="center" wrapText="1"/>
    </xf>
    <xf numFmtId="0" fontId="87" fillId="0" borderId="19" xfId="0" applyFont="1" applyBorder="1" applyAlignment="1">
      <alignment horizontal="center" vertical="center" wrapText="1"/>
    </xf>
    <xf numFmtId="0" fontId="87" fillId="0" borderId="20" xfId="0" applyFont="1" applyBorder="1" applyAlignment="1">
      <alignment horizontal="left" vertical="center" wrapText="1"/>
    </xf>
    <xf numFmtId="0" fontId="0" fillId="0" borderId="16" xfId="0" applyBorder="1" applyAlignment="1">
      <alignment horizontal="center" vertical="center" wrapText="1"/>
    </xf>
    <xf numFmtId="0" fontId="0" fillId="0" borderId="16" xfId="0" applyBorder="1" applyAlignment="1">
      <alignment horizontal="left" vertical="center" wrapText="1" indent="1"/>
    </xf>
    <xf numFmtId="180" fontId="7" fillId="0" borderId="16" xfId="0" applyNumberFormat="1" applyFont="1" applyBorder="1" applyAlignment="1">
      <alignment horizontal="center" vertical="center" wrapText="1"/>
    </xf>
    <xf numFmtId="0" fontId="89" fillId="0" borderId="19" xfId="0" applyFont="1" applyBorder="1" applyAlignment="1">
      <alignment horizontal="left" vertical="center" wrapText="1"/>
    </xf>
    <xf numFmtId="0" fontId="87" fillId="0" borderId="20" xfId="0" applyFont="1" applyBorder="1" applyAlignment="1">
      <alignment horizontal="center" vertical="center"/>
    </xf>
    <xf numFmtId="0" fontId="27" fillId="0" borderId="0" xfId="0" applyFont="1" applyFill="1" applyAlignment="1">
      <alignment vertical="center"/>
    </xf>
    <xf numFmtId="0" fontId="27" fillId="0" borderId="0" xfId="0" applyFont="1" applyAlignment="1">
      <alignment vertical="center"/>
    </xf>
    <xf numFmtId="0" fontId="27" fillId="0" borderId="0" xfId="0" applyFont="1" applyAlignment="1">
      <alignment horizontal="right" vertical="center"/>
    </xf>
    <xf numFmtId="0" fontId="35" fillId="0" borderId="0" xfId="783" applyFont="1" applyBorder="1" applyAlignment="1">
      <alignment horizontal="center" vertical="center"/>
      <protection/>
    </xf>
    <xf numFmtId="0" fontId="5" fillId="0" borderId="13" xfId="0" applyNumberFormat="1" applyFont="1" applyFill="1" applyBorder="1" applyAlignment="1" applyProtection="1">
      <alignment horizontal="center" vertical="center" wrapText="1"/>
      <protection/>
    </xf>
    <xf numFmtId="49" fontId="0" fillId="0" borderId="13" xfId="0" applyNumberFormat="1" applyFont="1" applyFill="1" applyBorder="1" applyAlignment="1" applyProtection="1">
      <alignment horizontal="left" vertical="center" wrapText="1"/>
      <protection/>
    </xf>
    <xf numFmtId="4" fontId="0" fillId="0" borderId="13" xfId="0" applyNumberFormat="1" applyFont="1" applyFill="1" applyBorder="1" applyAlignment="1" applyProtection="1">
      <alignment horizontal="center" vertical="center" wrapText="1"/>
      <protection/>
    </xf>
    <xf numFmtId="3" fontId="0" fillId="0" borderId="13" xfId="0" applyNumberFormat="1" applyFont="1" applyFill="1" applyBorder="1" applyAlignment="1" applyProtection="1">
      <alignment horizontal="center" vertical="center" wrapText="1"/>
      <protection/>
    </xf>
    <xf numFmtId="0" fontId="0" fillId="0" borderId="0" xfId="0" applyFill="1" applyAlignment="1">
      <alignment vertical="center"/>
    </xf>
    <xf numFmtId="0" fontId="0" fillId="0" borderId="0" xfId="625">
      <alignment vertical="center"/>
      <protection/>
    </xf>
    <xf numFmtId="0" fontId="2" fillId="24" borderId="0" xfId="625" applyFont="1" applyFill="1" applyBorder="1" applyAlignment="1">
      <alignment vertical="center"/>
      <protection/>
    </xf>
    <xf numFmtId="0" fontId="9" fillId="24" borderId="0" xfId="625" applyFont="1" applyFill="1" applyBorder="1" applyAlignment="1">
      <alignment horizontal="center"/>
      <protection/>
    </xf>
    <xf numFmtId="0" fontId="0" fillId="0" borderId="0" xfId="625" applyBorder="1">
      <alignment vertical="center"/>
      <protection/>
    </xf>
    <xf numFmtId="0" fontId="0" fillId="0" borderId="13" xfId="0" applyBorder="1" applyAlignment="1">
      <alignment horizontal="center" vertical="center" wrapText="1"/>
    </xf>
    <xf numFmtId="0" fontId="4" fillId="0" borderId="13" xfId="546" applyFont="1" applyFill="1" applyBorder="1" applyAlignment="1">
      <alignment horizontal="left" vertical="center"/>
      <protection/>
    </xf>
    <xf numFmtId="0" fontId="4" fillId="0" borderId="13" xfId="625" applyFont="1" applyFill="1" applyBorder="1" applyAlignment="1">
      <alignment horizontal="center" vertical="center" wrapText="1"/>
      <protection/>
    </xf>
    <xf numFmtId="0" fontId="2" fillId="0" borderId="13" xfId="625" applyFont="1" applyBorder="1" applyAlignment="1">
      <alignment horizontal="center" vertical="center"/>
      <protection/>
    </xf>
    <xf numFmtId="0" fontId="9" fillId="0" borderId="0" xfId="620" applyFont="1">
      <alignment vertical="center"/>
      <protection/>
    </xf>
    <xf numFmtId="0" fontId="0" fillId="0" borderId="0" xfId="620">
      <alignment vertical="center"/>
      <protection/>
    </xf>
    <xf numFmtId="0" fontId="2" fillId="0" borderId="0" xfId="620" applyFont="1" applyFill="1" applyBorder="1" applyAlignment="1">
      <alignment vertical="center"/>
      <protection/>
    </xf>
    <xf numFmtId="0" fontId="0" fillId="0" borderId="0" xfId="620" applyBorder="1">
      <alignment vertical="center"/>
      <protection/>
    </xf>
    <xf numFmtId="0" fontId="9" fillId="0" borderId="0" xfId="620" applyFont="1" applyBorder="1">
      <alignment vertical="center"/>
      <protection/>
    </xf>
    <xf numFmtId="0" fontId="9" fillId="0" borderId="13" xfId="620" applyFont="1" applyFill="1" applyBorder="1" applyAlignment="1">
      <alignment horizontal="center" vertical="center"/>
      <protection/>
    </xf>
    <xf numFmtId="0" fontId="9" fillId="0" borderId="16" xfId="0" applyFont="1" applyBorder="1" applyAlignment="1">
      <alignment vertical="center" wrapText="1"/>
    </xf>
    <xf numFmtId="0" fontId="19" fillId="0" borderId="16" xfId="0" applyFont="1" applyBorder="1" applyAlignment="1">
      <alignment vertical="center" wrapText="1"/>
    </xf>
    <xf numFmtId="0" fontId="19" fillId="0" borderId="13" xfId="620" applyFont="1" applyBorder="1" applyAlignment="1">
      <alignment horizontal="center" vertical="center"/>
      <protection/>
    </xf>
    <xf numFmtId="0" fontId="26" fillId="0" borderId="0" xfId="620" applyFont="1" applyBorder="1">
      <alignment vertical="center"/>
      <protection/>
    </xf>
    <xf numFmtId="0" fontId="2" fillId="0" borderId="0" xfId="0" applyFont="1" applyAlignment="1">
      <alignment horizontal="right" vertical="center" wrapText="1"/>
    </xf>
    <xf numFmtId="189" fontId="7" fillId="0" borderId="16" xfId="0" applyNumberFormat="1" applyFont="1" applyBorder="1" applyAlignment="1">
      <alignment horizontal="center" vertical="center" wrapText="1"/>
    </xf>
    <xf numFmtId="189" fontId="0" fillId="0" borderId="16" xfId="0" applyNumberFormat="1" applyBorder="1" applyAlignment="1">
      <alignment horizontal="center" vertical="center" wrapText="1"/>
    </xf>
    <xf numFmtId="0" fontId="0" fillId="0" borderId="0" xfId="625" applyBorder="1">
      <alignment vertical="center"/>
      <protection/>
    </xf>
    <xf numFmtId="0" fontId="19" fillId="0" borderId="0" xfId="0" applyFont="1" applyAlignment="1">
      <alignment vertical="center" wrapText="1"/>
    </xf>
    <xf numFmtId="0" fontId="19" fillId="0" borderId="0" xfId="0" applyFont="1" applyAlignment="1">
      <alignment horizontal="right" vertical="center" wrapText="1"/>
    </xf>
    <xf numFmtId="0" fontId="19" fillId="0" borderId="16" xfId="0" applyFont="1" applyBorder="1" applyAlignment="1">
      <alignment horizontal="center" vertical="center" wrapText="1"/>
    </xf>
    <xf numFmtId="0" fontId="9" fillId="0" borderId="16" xfId="0" applyFont="1" applyBorder="1" applyAlignment="1">
      <alignment horizontal="justify" vertical="center" wrapText="1"/>
    </xf>
    <xf numFmtId="0" fontId="9" fillId="0" borderId="16" xfId="0" applyFont="1" applyBorder="1" applyAlignment="1">
      <alignment horizontal="center" vertical="center" wrapText="1"/>
    </xf>
    <xf numFmtId="0" fontId="9" fillId="0" borderId="16" xfId="0" applyFont="1" applyFill="1" applyBorder="1" applyAlignment="1">
      <alignment horizontal="center" vertical="center" wrapText="1"/>
    </xf>
    <xf numFmtId="0" fontId="19" fillId="0" borderId="16" xfId="0" applyFont="1" applyBorder="1" applyAlignment="1">
      <alignment horizontal="justify" vertical="center" wrapText="1"/>
    </xf>
    <xf numFmtId="10" fontId="9" fillId="0" borderId="16" xfId="0" applyNumberFormat="1" applyFont="1" applyBorder="1" applyAlignment="1">
      <alignment horizontal="center" vertical="center" wrapText="1"/>
    </xf>
    <xf numFmtId="0" fontId="2" fillId="0" borderId="0" xfId="0" applyFont="1" applyBorder="1" applyAlignment="1">
      <alignment horizontal="right" vertical="center" wrapText="1"/>
    </xf>
    <xf numFmtId="182" fontId="2" fillId="0" borderId="0" xfId="0" applyNumberFormat="1" applyFont="1" applyBorder="1" applyAlignment="1">
      <alignment horizontal="right" vertical="center" wrapText="1"/>
    </xf>
    <xf numFmtId="182" fontId="2" fillId="0" borderId="13"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30" fillId="0" borderId="13" xfId="0" applyNumberFormat="1" applyFont="1" applyFill="1" applyBorder="1" applyAlignment="1" applyProtection="1">
      <alignment horizontal="center" vertical="center" wrapText="1"/>
      <protection/>
    </xf>
    <xf numFmtId="0" fontId="30" fillId="0" borderId="21" xfId="0" applyNumberFormat="1" applyFont="1" applyFill="1" applyBorder="1" applyAlignment="1" applyProtection="1">
      <alignment horizontal="left" vertical="center" wrapText="1"/>
      <protection/>
    </xf>
    <xf numFmtId="0" fontId="30" fillId="0" borderId="13" xfId="0" applyNumberFormat="1" applyFont="1" applyFill="1" applyBorder="1" applyAlignment="1" applyProtection="1">
      <alignment horizontal="left" vertical="center" wrapText="1"/>
      <protection/>
    </xf>
    <xf numFmtId="182" fontId="30" fillId="0" borderId="13" xfId="0" applyNumberFormat="1" applyFont="1" applyBorder="1" applyAlignment="1">
      <alignment horizontal="center" vertical="center" wrapText="1"/>
    </xf>
    <xf numFmtId="182" fontId="27" fillId="0" borderId="13" xfId="0" applyNumberFormat="1" applyFont="1" applyFill="1" applyBorder="1" applyAlignment="1" applyProtection="1">
      <alignment horizontal="center" vertical="center" wrapText="1"/>
      <protection/>
    </xf>
    <xf numFmtId="182" fontId="27" fillId="0" borderId="13" xfId="0" applyNumberFormat="1" applyFont="1" applyFill="1" applyBorder="1" applyAlignment="1">
      <alignment horizontal="center" vertical="center" wrapText="1"/>
    </xf>
    <xf numFmtId="9" fontId="30" fillId="0" borderId="13" xfId="0" applyNumberFormat="1" applyFont="1" applyBorder="1" applyAlignment="1">
      <alignment horizontal="center" vertical="center" wrapText="1"/>
    </xf>
    <xf numFmtId="9" fontId="27" fillId="0" borderId="21" xfId="0" applyNumberFormat="1" applyFont="1" applyFill="1" applyBorder="1" applyAlignment="1">
      <alignment horizontal="left" vertical="center" wrapText="1"/>
    </xf>
    <xf numFmtId="189" fontId="1" fillId="0" borderId="13" xfId="0" applyNumberFormat="1" applyFont="1" applyFill="1" applyBorder="1" applyAlignment="1">
      <alignment horizontal="center" vertical="center" wrapText="1"/>
    </xf>
    <xf numFmtId="0" fontId="5" fillId="0" borderId="0" xfId="0" applyFont="1" applyAlignment="1">
      <alignment vertical="center"/>
    </xf>
    <xf numFmtId="0" fontId="0" fillId="0" borderId="0" xfId="0" applyAlignment="1">
      <alignment vertical="center"/>
    </xf>
    <xf numFmtId="0" fontId="92" fillId="0" borderId="22" xfId="0" applyFont="1" applyFill="1" applyBorder="1" applyAlignment="1">
      <alignment vertical="center" wrapText="1"/>
    </xf>
    <xf numFmtId="0" fontId="92" fillId="0" borderId="23" xfId="0" applyFont="1" applyFill="1" applyBorder="1" applyAlignment="1">
      <alignment vertical="center" wrapText="1"/>
    </xf>
    <xf numFmtId="0" fontId="92" fillId="0" borderId="24" xfId="0" applyFont="1" applyFill="1" applyBorder="1" applyAlignment="1">
      <alignment vertical="center" wrapText="1"/>
    </xf>
    <xf numFmtId="0" fontId="93" fillId="0" borderId="13" xfId="0" applyFont="1" applyFill="1" applyBorder="1" applyAlignment="1">
      <alignment horizontal="center" vertical="center" wrapText="1"/>
    </xf>
    <xf numFmtId="0" fontId="27" fillId="0" borderId="13" xfId="0" applyFont="1" applyFill="1" applyBorder="1" applyAlignment="1">
      <alignment horizontal="left" vertical="center" wrapText="1"/>
    </xf>
    <xf numFmtId="180" fontId="30" fillId="0" borderId="13" xfId="0" applyNumberFormat="1" applyFont="1" applyBorder="1" applyAlignment="1">
      <alignment horizontal="left" vertical="center" wrapText="1"/>
    </xf>
    <xf numFmtId="0" fontId="30" fillId="0" borderId="16" xfId="0" applyFont="1" applyBorder="1" applyAlignment="1">
      <alignment horizontal="left" vertical="center" wrapText="1"/>
    </xf>
    <xf numFmtId="192" fontId="94" fillId="0" borderId="13" xfId="0" applyNumberFormat="1" applyFont="1" applyFill="1" applyBorder="1" applyAlignment="1">
      <alignment horizontal="left" vertical="center" wrapText="1"/>
    </xf>
    <xf numFmtId="180" fontId="0" fillId="0" borderId="13" xfId="0" applyNumberFormat="1" applyBorder="1" applyAlignment="1">
      <alignment horizontal="center" vertical="center" wrapText="1"/>
    </xf>
    <xf numFmtId="180" fontId="0" fillId="0" borderId="13" xfId="0" applyNumberFormat="1" applyBorder="1" applyAlignment="1">
      <alignment vertical="center" wrapText="1"/>
    </xf>
    <xf numFmtId="0" fontId="0" fillId="0" borderId="13" xfId="0" applyBorder="1" applyAlignment="1">
      <alignment vertical="center"/>
    </xf>
    <xf numFmtId="0" fontId="0" fillId="0" borderId="13" xfId="0" applyFont="1" applyBorder="1" applyAlignment="1">
      <alignment vertical="center"/>
    </xf>
    <xf numFmtId="0" fontId="0" fillId="0" borderId="13" xfId="0" applyFont="1" applyFill="1" applyBorder="1" applyAlignment="1">
      <alignment vertical="center"/>
    </xf>
    <xf numFmtId="0" fontId="43" fillId="0" borderId="0" xfId="0" applyFont="1" applyAlignment="1">
      <alignment vertical="center"/>
    </xf>
    <xf numFmtId="0" fontId="25" fillId="0" borderId="16" xfId="0" applyFont="1" applyBorder="1" applyAlignment="1">
      <alignment horizontal="left" vertical="center" wrapText="1"/>
    </xf>
    <xf numFmtId="189" fontId="25" fillId="0" borderId="16" xfId="0" applyNumberFormat="1" applyFont="1" applyBorder="1" applyAlignment="1">
      <alignment horizontal="center" vertical="center" wrapText="1"/>
    </xf>
    <xf numFmtId="0" fontId="1" fillId="0" borderId="0" xfId="0" applyFont="1" applyAlignment="1">
      <alignment vertical="center"/>
    </xf>
    <xf numFmtId="0" fontId="1" fillId="0" borderId="16" xfId="0" applyFont="1" applyBorder="1" applyAlignment="1">
      <alignment horizontal="left" vertical="center" wrapText="1"/>
    </xf>
    <xf numFmtId="189" fontId="1" fillId="0" borderId="16" xfId="0" applyNumberFormat="1" applyFont="1" applyBorder="1" applyAlignment="1">
      <alignment horizontal="center" vertical="center" wrapText="1"/>
    </xf>
    <xf numFmtId="0" fontId="72" fillId="0" borderId="16" xfId="0" applyFont="1" applyFill="1" applyBorder="1" applyAlignment="1">
      <alignment horizontal="left" vertical="center" wrapText="1"/>
    </xf>
    <xf numFmtId="0" fontId="10" fillId="0" borderId="25" xfId="545" applyFont="1" applyBorder="1" applyAlignment="1">
      <alignment horizontal="center" vertical="center"/>
      <protection/>
    </xf>
    <xf numFmtId="0" fontId="10" fillId="0" borderId="25" xfId="545" applyBorder="1" applyAlignment="1">
      <alignment horizontal="center" vertical="center"/>
      <protection/>
    </xf>
    <xf numFmtId="0" fontId="0" fillId="0" borderId="22" xfId="0" applyBorder="1" applyAlignment="1">
      <alignment horizontal="center" vertical="center"/>
    </xf>
    <xf numFmtId="0" fontId="22" fillId="0" borderId="0" xfId="545" applyFont="1" applyAlignment="1">
      <alignment horizontal="center" vertical="center"/>
      <protection/>
    </xf>
    <xf numFmtId="0" fontId="3" fillId="0" borderId="0" xfId="546" applyFont="1" applyBorder="1" applyAlignment="1">
      <alignment horizontal="center" vertical="center" wrapText="1"/>
      <protection/>
    </xf>
    <xf numFmtId="0" fontId="3" fillId="0" borderId="0" xfId="546" applyFont="1" applyBorder="1" applyAlignment="1">
      <alignment horizontal="center" vertical="center" wrapText="1"/>
      <protection/>
    </xf>
    <xf numFmtId="0" fontId="0" fillId="0" borderId="15" xfId="0" applyBorder="1" applyAlignment="1">
      <alignment horizontal="right"/>
    </xf>
    <xf numFmtId="0" fontId="3" fillId="0" borderId="0" xfId="546" applyFont="1" applyBorder="1" applyAlignment="1">
      <alignment horizontal="center" vertical="center" wrapText="1"/>
      <protection/>
    </xf>
    <xf numFmtId="0" fontId="38" fillId="0" borderId="0" xfId="585" applyFont="1" applyBorder="1" applyAlignment="1">
      <alignment horizontal="center" vertical="center"/>
      <protection/>
    </xf>
    <xf numFmtId="0" fontId="38" fillId="0" borderId="0" xfId="585" applyFont="1" applyBorder="1" applyAlignment="1">
      <alignment horizontal="center" vertical="center"/>
      <protection/>
    </xf>
    <xf numFmtId="3" fontId="12" fillId="0" borderId="0" xfId="0" applyNumberFormat="1" applyFont="1" applyFill="1" applyBorder="1" applyAlignment="1" applyProtection="1">
      <alignment horizontal="center" vertical="center"/>
      <protection/>
    </xf>
    <xf numFmtId="0" fontId="27" fillId="0" borderId="15" xfId="0" applyNumberFormat="1" applyFont="1" applyFill="1" applyBorder="1" applyAlignment="1" applyProtection="1">
      <alignment horizontal="center" vertical="center"/>
      <protection/>
    </xf>
    <xf numFmtId="0" fontId="24" fillId="0" borderId="0" xfId="774" applyNumberFormat="1" applyFont="1" applyFill="1" applyAlignment="1">
      <alignment horizontal="center" vertical="center" wrapText="1"/>
      <protection/>
    </xf>
    <xf numFmtId="0" fontId="0" fillId="0" borderId="15" xfId="0" applyBorder="1" applyAlignment="1">
      <alignment horizontal="center" vertical="center"/>
    </xf>
    <xf numFmtId="0" fontId="24" fillId="0" borderId="0" xfId="720" applyFont="1" applyFill="1" applyAlignment="1">
      <alignment horizontal="center" vertical="center"/>
      <protection/>
    </xf>
    <xf numFmtId="0" fontId="27" fillId="0" borderId="15" xfId="720" applyFont="1" applyFill="1" applyBorder="1" applyAlignment="1">
      <alignment horizontal="center" vertical="center"/>
      <protection/>
    </xf>
    <xf numFmtId="0" fontId="35" fillId="0" borderId="0" xfId="0" applyFont="1" applyAlignment="1">
      <alignment horizontal="center"/>
    </xf>
    <xf numFmtId="0" fontId="22" fillId="0" borderId="0" xfId="0" applyFont="1" applyAlignment="1">
      <alignment horizontal="center" vertical="center"/>
    </xf>
    <xf numFmtId="0" fontId="34" fillId="0" borderId="0" xfId="0" applyFont="1" applyAlignment="1">
      <alignment horizontal="center" vertical="center"/>
    </xf>
    <xf numFmtId="0" fontId="26" fillId="0" borderId="0" xfId="0" applyFont="1" applyBorder="1" applyAlignment="1">
      <alignment horizontal="center" vertical="center"/>
    </xf>
    <xf numFmtId="183" fontId="8" fillId="0" borderId="0" xfId="769" applyNumberFormat="1" applyFont="1" applyFill="1" applyBorder="1" applyAlignment="1">
      <alignment horizontal="center" vertical="center"/>
      <protection/>
    </xf>
    <xf numFmtId="0" fontId="9" fillId="0" borderId="13" xfId="727" applyNumberFormat="1" applyFont="1" applyFill="1" applyBorder="1" applyAlignment="1" applyProtection="1">
      <alignment horizontal="center" vertical="center"/>
      <protection/>
    </xf>
    <xf numFmtId="0" fontId="8" fillId="0" borderId="0" xfId="546" applyFont="1" applyAlignment="1">
      <alignment horizontal="center"/>
      <protection/>
    </xf>
    <xf numFmtId="0" fontId="0" fillId="0" borderId="0" xfId="0" applyAlignment="1">
      <alignment horizontal="left"/>
    </xf>
    <xf numFmtId="0" fontId="9" fillId="0" borderId="0" xfId="0" applyFont="1" applyAlignment="1">
      <alignment horizontal="center"/>
    </xf>
    <xf numFmtId="0" fontId="0" fillId="0" borderId="24" xfId="0" applyBorder="1" applyAlignment="1">
      <alignment horizontal="center" vertical="center"/>
    </xf>
    <xf numFmtId="0" fontId="22" fillId="0" borderId="0" xfId="545" applyFont="1" applyBorder="1" applyAlignment="1">
      <alignment horizontal="center" vertical="center"/>
      <protection/>
    </xf>
    <xf numFmtId="0" fontId="22" fillId="0" borderId="0" xfId="545" applyFont="1" applyBorder="1" applyAlignment="1">
      <alignment horizontal="center" vertical="center"/>
      <protection/>
    </xf>
    <xf numFmtId="0" fontId="22" fillId="0" borderId="0" xfId="545" applyFont="1" applyBorder="1" applyAlignment="1">
      <alignment horizontal="center" vertical="center"/>
      <protection/>
    </xf>
    <xf numFmtId="1" fontId="28" fillId="0" borderId="26" xfId="585" applyNumberFormat="1" applyFont="1" applyBorder="1" applyAlignment="1">
      <alignment horizontal="center" vertical="center"/>
      <protection/>
    </xf>
    <xf numFmtId="1" fontId="28" fillId="0" borderId="27" xfId="585" applyNumberFormat="1" applyFont="1" applyBorder="1" applyAlignment="1">
      <alignment horizontal="center" vertical="center"/>
      <protection/>
    </xf>
    <xf numFmtId="0" fontId="0" fillId="0" borderId="25" xfId="585" applyFont="1" applyBorder="1" applyAlignment="1" applyProtection="1">
      <alignment horizontal="left" vertical="top" wrapText="1"/>
      <protection locked="0"/>
    </xf>
    <xf numFmtId="49" fontId="29" fillId="0" borderId="0" xfId="585" applyNumberFormat="1" applyFont="1" applyAlignment="1" applyProtection="1">
      <alignment horizontal="center" vertical="center"/>
      <protection locked="0"/>
    </xf>
    <xf numFmtId="1" fontId="5" fillId="0" borderId="26" xfId="585" applyNumberFormat="1" applyFont="1" applyBorder="1" applyAlignment="1">
      <alignment horizontal="left" vertical="center"/>
      <protection/>
    </xf>
    <xf numFmtId="1" fontId="5" fillId="0" borderId="27" xfId="585" applyNumberFormat="1" applyFont="1" applyBorder="1" applyAlignment="1">
      <alignment horizontal="left" vertical="center"/>
      <protection/>
    </xf>
    <xf numFmtId="0" fontId="82" fillId="0" borderId="0" xfId="546" applyFont="1" applyAlignment="1">
      <alignment horizontal="center" vertical="center"/>
      <protection/>
    </xf>
    <xf numFmtId="0" fontId="11" fillId="0" borderId="28" xfId="546" applyFont="1" applyFill="1" applyBorder="1" applyAlignment="1">
      <alignment horizontal="center"/>
      <protection/>
    </xf>
    <xf numFmtId="0" fontId="11" fillId="0" borderId="29" xfId="546" applyFont="1" applyFill="1" applyBorder="1" applyAlignment="1">
      <alignment horizontal="center"/>
      <protection/>
    </xf>
    <xf numFmtId="0" fontId="11" fillId="0" borderId="30" xfId="546" applyFont="1" applyFill="1" applyBorder="1" applyAlignment="1">
      <alignment horizontal="center"/>
      <protection/>
    </xf>
    <xf numFmtId="0" fontId="8" fillId="0" borderId="0" xfId="546" applyFont="1" applyFill="1" applyBorder="1" applyAlignment="1">
      <alignment horizontal="center" vertical="center"/>
      <protection/>
    </xf>
    <xf numFmtId="0" fontId="8" fillId="0" borderId="0" xfId="546" applyFont="1" applyFill="1" applyBorder="1" applyAlignment="1">
      <alignment horizontal="center" vertical="center"/>
      <protection/>
    </xf>
    <xf numFmtId="0" fontId="27" fillId="0" borderId="31" xfId="546" applyFont="1" applyFill="1" applyBorder="1" applyAlignment="1">
      <alignment horizontal="center" vertical="center" wrapText="1"/>
      <protection/>
    </xf>
    <xf numFmtId="0" fontId="27" fillId="0" borderId="32" xfId="546" applyFont="1" applyFill="1" applyBorder="1" applyAlignment="1">
      <alignment horizontal="center" vertical="center" wrapText="1"/>
      <protection/>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84"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84" fillId="0" borderId="0"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24" xfId="0" applyFont="1" applyBorder="1" applyAlignment="1">
      <alignment horizontal="center" vertical="center" wrapText="1"/>
    </xf>
    <xf numFmtId="0" fontId="7" fillId="0" borderId="13" xfId="0" applyFont="1" applyBorder="1" applyAlignment="1">
      <alignment horizontal="center" vertical="center" wrapText="1"/>
    </xf>
    <xf numFmtId="181" fontId="8" fillId="0" borderId="0" xfId="777" applyNumberFormat="1" applyFont="1" applyBorder="1" applyAlignment="1">
      <alignment horizontal="center" vertical="center"/>
      <protection/>
    </xf>
    <xf numFmtId="181" fontId="8" fillId="0" borderId="0" xfId="777" applyNumberFormat="1" applyFont="1" applyBorder="1" applyAlignment="1">
      <alignment horizontal="center" vertical="center"/>
      <protection/>
    </xf>
    <xf numFmtId="181" fontId="8" fillId="0" borderId="0" xfId="777" applyNumberFormat="1" applyFont="1" applyBorder="1" applyAlignment="1">
      <alignment horizontal="center" vertical="center"/>
      <protection/>
    </xf>
    <xf numFmtId="181" fontId="8" fillId="0" borderId="0" xfId="777" applyNumberFormat="1" applyFont="1" applyAlignment="1">
      <alignment horizontal="center" vertical="center"/>
      <protection/>
    </xf>
    <xf numFmtId="0" fontId="24" fillId="0" borderId="0" xfId="732" applyFont="1" applyFill="1" applyAlignment="1">
      <alignment horizontal="center" vertical="center"/>
      <protection/>
    </xf>
    <xf numFmtId="0" fontId="6" fillId="0" borderId="13" xfId="747" applyFont="1" applyFill="1" applyBorder="1" applyAlignment="1">
      <alignment horizontal="center" vertical="center" wrapText="1"/>
      <protection/>
    </xf>
    <xf numFmtId="181" fontId="10" fillId="0" borderId="22" xfId="546" applyNumberFormat="1" applyFont="1" applyBorder="1" applyAlignment="1">
      <alignment horizontal="center" vertical="center"/>
      <protection/>
    </xf>
    <xf numFmtId="181" fontId="10" fillId="0" borderId="24" xfId="546" applyNumberFormat="1" applyFont="1" applyBorder="1" applyAlignment="1">
      <alignment horizontal="center" vertical="center"/>
      <protection/>
    </xf>
    <xf numFmtId="0" fontId="22" fillId="0" borderId="0" xfId="646" applyFont="1" applyFill="1" applyAlignment="1">
      <alignment horizontal="center" vertical="center"/>
      <protection/>
    </xf>
    <xf numFmtId="0" fontId="2" fillId="24" borderId="25" xfId="646" applyFont="1" applyFill="1" applyBorder="1" applyAlignment="1">
      <alignment horizontal="center"/>
      <protection/>
    </xf>
    <xf numFmtId="0" fontId="8" fillId="0" borderId="0" xfId="646" applyFont="1" applyAlignment="1">
      <alignment horizontal="center" vertical="center"/>
      <protection/>
    </xf>
    <xf numFmtId="0" fontId="10" fillId="24" borderId="25" xfId="646" applyFont="1" applyFill="1" applyBorder="1" applyAlignment="1">
      <alignment horizontal="center"/>
      <protection/>
    </xf>
    <xf numFmtId="0" fontId="10" fillId="24" borderId="25" xfId="646" applyFill="1" applyBorder="1" applyAlignment="1">
      <alignment horizontal="center"/>
      <protection/>
    </xf>
    <xf numFmtId="0" fontId="8" fillId="0" borderId="0" xfId="776" applyFont="1" applyBorder="1" applyAlignment="1">
      <alignment horizontal="center" vertical="center"/>
      <protection/>
    </xf>
    <xf numFmtId="0" fontId="8" fillId="0" borderId="0" xfId="776" applyFont="1" applyBorder="1" applyAlignment="1">
      <alignment horizontal="center" vertical="center"/>
      <protection/>
    </xf>
    <xf numFmtId="0" fontId="8" fillId="0" borderId="0" xfId="776" applyFont="1" applyBorder="1" applyAlignment="1">
      <alignment horizontal="center" vertical="center"/>
      <protection/>
    </xf>
    <xf numFmtId="0" fontId="10" fillId="0" borderId="25" xfId="776" applyFont="1" applyBorder="1" applyAlignment="1">
      <alignment horizontal="center" vertical="center"/>
      <protection/>
    </xf>
    <xf numFmtId="0" fontId="10" fillId="0" borderId="25" xfId="776" applyBorder="1" applyAlignment="1">
      <alignment horizontal="center" vertical="center"/>
      <protection/>
    </xf>
    <xf numFmtId="0" fontId="86" fillId="0" borderId="0" xfId="720" applyFont="1" applyFill="1" applyAlignment="1">
      <alignment horizontal="center" vertical="center"/>
      <protection/>
    </xf>
    <xf numFmtId="0" fontId="8" fillId="0" borderId="0" xfId="776" applyFont="1" applyFill="1" applyBorder="1" applyAlignment="1">
      <alignment horizontal="center" vertical="center"/>
      <protection/>
    </xf>
    <xf numFmtId="0" fontId="8" fillId="0" borderId="0" xfId="776" applyFont="1" applyFill="1" applyBorder="1" applyAlignment="1">
      <alignment horizontal="center" vertical="center"/>
      <protection/>
    </xf>
    <xf numFmtId="0" fontId="8" fillId="0" borderId="0" xfId="776" applyFont="1" applyFill="1" applyBorder="1" applyAlignment="1">
      <alignment horizontal="center" vertical="center"/>
      <protection/>
    </xf>
    <xf numFmtId="0" fontId="10" fillId="0" borderId="28" xfId="692" applyFont="1" applyBorder="1" applyAlignment="1">
      <alignment horizontal="left" vertical="center"/>
      <protection/>
    </xf>
    <xf numFmtId="0" fontId="10" fillId="0" borderId="30" xfId="692" applyFont="1" applyBorder="1" applyAlignment="1">
      <alignment horizontal="left" vertical="center"/>
      <protection/>
    </xf>
    <xf numFmtId="0" fontId="16" fillId="0" borderId="0" xfId="779" applyFont="1" applyFill="1" applyAlignment="1">
      <alignment horizontal="center" vertical="center"/>
      <protection/>
    </xf>
    <xf numFmtId="0" fontId="8" fillId="0" borderId="0" xfId="779" applyFont="1" applyFill="1" applyAlignment="1">
      <alignment horizontal="center" vertical="center"/>
      <protection/>
    </xf>
    <xf numFmtId="0" fontId="88" fillId="0" borderId="0" xfId="0" applyFont="1" applyAlignment="1">
      <alignment horizontal="center" vertical="top"/>
    </xf>
    <xf numFmtId="0" fontId="87" fillId="0" borderId="36" xfId="0" applyFont="1" applyBorder="1" applyAlignment="1">
      <alignment horizontal="right" vertical="top"/>
    </xf>
    <xf numFmtId="0" fontId="0" fillId="0" borderId="28"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86" fillId="0" borderId="0" xfId="783" applyFont="1" applyBorder="1" applyAlignment="1">
      <alignment horizontal="center" vertical="center"/>
      <protection/>
    </xf>
    <xf numFmtId="0" fontId="0" fillId="0" borderId="0" xfId="783" applyFont="1" applyBorder="1" applyAlignment="1">
      <alignment horizontal="right" vertical="center"/>
      <protection/>
    </xf>
    <xf numFmtId="0" fontId="0" fillId="0" borderId="13" xfId="0" applyNumberFormat="1" applyFont="1" applyFill="1" applyBorder="1" applyAlignment="1" applyProtection="1">
      <alignment horizontal="left" vertical="center" wrapText="1"/>
      <protection/>
    </xf>
    <xf numFmtId="0" fontId="5" fillId="0" borderId="13" xfId="0" applyNumberFormat="1" applyFont="1" applyFill="1" applyBorder="1" applyAlignment="1" applyProtection="1">
      <alignment horizontal="center" vertical="center" wrapText="1"/>
      <protection/>
    </xf>
    <xf numFmtId="0" fontId="20" fillId="24" borderId="13" xfId="625" applyFont="1" applyFill="1" applyBorder="1" applyAlignment="1">
      <alignment horizontal="left" vertical="center"/>
      <protection/>
    </xf>
    <xf numFmtId="0" fontId="19" fillId="0" borderId="0" xfId="625" applyFont="1" applyBorder="1" applyAlignment="1">
      <alignment horizontal="left" vertical="center"/>
      <protection/>
    </xf>
    <xf numFmtId="0" fontId="16" fillId="24" borderId="0" xfId="625" applyFont="1" applyFill="1" applyBorder="1" applyAlignment="1">
      <alignment horizontal="center" vertical="center" wrapText="1"/>
      <protection/>
    </xf>
    <xf numFmtId="0" fontId="16" fillId="24" borderId="0" xfId="625" applyFont="1" applyFill="1" applyBorder="1" applyAlignment="1">
      <alignment horizontal="center" vertical="center" wrapText="1"/>
      <protection/>
    </xf>
    <xf numFmtId="0" fontId="16" fillId="24" borderId="0" xfId="625" applyFont="1" applyFill="1" applyBorder="1" applyAlignment="1">
      <alignment horizontal="center" vertical="center" wrapText="1"/>
      <protection/>
    </xf>
    <xf numFmtId="0" fontId="0" fillId="0" borderId="0" xfId="625" applyFont="1" applyBorder="1" applyAlignment="1">
      <alignment horizontal="center" vertical="center"/>
      <protection/>
    </xf>
    <xf numFmtId="0" fontId="0" fillId="0" borderId="13" xfId="0" applyBorder="1" applyAlignment="1">
      <alignment horizontal="center" vertical="center" wrapText="1"/>
    </xf>
    <xf numFmtId="0" fontId="8" fillId="0" borderId="0" xfId="620" applyFont="1" applyFill="1" applyBorder="1" applyAlignment="1">
      <alignment horizontal="center" vertical="center" wrapText="1"/>
      <protection/>
    </xf>
    <xf numFmtId="0" fontId="8" fillId="0" borderId="0" xfId="620" applyFont="1" applyFill="1" applyBorder="1" applyAlignment="1">
      <alignment horizontal="center" vertical="center" wrapText="1"/>
      <protection/>
    </xf>
    <xf numFmtId="0" fontId="2" fillId="0" borderId="0" xfId="620" applyFont="1" applyFill="1" applyBorder="1" applyAlignment="1">
      <alignment horizontal="left" vertical="center" wrapText="1"/>
      <protection/>
    </xf>
    <xf numFmtId="0" fontId="2" fillId="0" borderId="0" xfId="620" applyFont="1" applyFill="1" applyBorder="1" applyAlignment="1">
      <alignment horizontal="left" vertical="center" wrapText="1"/>
      <protection/>
    </xf>
    <xf numFmtId="0" fontId="90" fillId="0" borderId="0" xfId="0" applyFont="1" applyBorder="1" applyAlignment="1">
      <alignment horizontal="center" vertical="center" wrapText="1"/>
    </xf>
    <xf numFmtId="0" fontId="90" fillId="0" borderId="0" xfId="0" applyFont="1" applyBorder="1" applyAlignment="1">
      <alignment horizontal="center" vertical="center" wrapText="1"/>
    </xf>
    <xf numFmtId="0" fontId="90" fillId="0" borderId="0" xfId="0" applyFont="1" applyBorder="1" applyAlignment="1">
      <alignment horizontal="center" vertical="center" wrapText="1"/>
    </xf>
    <xf numFmtId="0" fontId="0" fillId="0" borderId="28" xfId="0" applyBorder="1" applyAlignment="1">
      <alignment horizontal="justify" vertical="center" wrapText="1"/>
    </xf>
    <xf numFmtId="0" fontId="0" fillId="0" borderId="29" xfId="0" applyBorder="1" applyAlignment="1">
      <alignment horizontal="justify" vertical="center" wrapText="1"/>
    </xf>
    <xf numFmtId="0" fontId="0" fillId="0" borderId="30" xfId="0" applyBorder="1" applyAlignment="1">
      <alignment horizontal="justify" vertical="center" wrapText="1"/>
    </xf>
    <xf numFmtId="0" fontId="8" fillId="24" borderId="0" xfId="625" applyFont="1" applyFill="1" applyBorder="1" applyAlignment="1">
      <alignment horizontal="center" vertical="center" wrapText="1"/>
      <protection/>
    </xf>
    <xf numFmtId="0" fontId="19" fillId="0" borderId="28" xfId="0" applyFont="1" applyBorder="1" applyAlignment="1">
      <alignment horizontal="justify" vertical="center" wrapText="1"/>
    </xf>
    <xf numFmtId="0" fontId="19" fillId="0" borderId="30" xfId="0" applyFont="1"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justify" vertical="center" wrapText="1"/>
    </xf>
    <xf numFmtId="0" fontId="0" fillId="0" borderId="0" xfId="0" applyBorder="1" applyAlignment="1">
      <alignment horizontal="justify" vertical="center" wrapText="1"/>
    </xf>
    <xf numFmtId="0" fontId="2" fillId="0" borderId="0" xfId="0" applyFont="1" applyBorder="1" applyAlignment="1">
      <alignment vertical="center" wrapText="1"/>
    </xf>
    <xf numFmtId="0" fontId="2" fillId="0" borderId="0" xfId="0" applyFont="1" applyBorder="1" applyAlignment="1">
      <alignment vertical="center" wrapText="1"/>
    </xf>
    <xf numFmtId="0" fontId="2" fillId="0" borderId="13" xfId="0" applyFont="1" applyBorder="1" applyAlignment="1">
      <alignment horizontal="center" vertical="center" wrapText="1"/>
    </xf>
    <xf numFmtId="182" fontId="2" fillId="0" borderId="13" xfId="0" applyNumberFormat="1" applyFont="1" applyBorder="1" applyAlignment="1">
      <alignment horizontal="center" vertical="center" wrapText="1"/>
    </xf>
    <xf numFmtId="9" fontId="2" fillId="0" borderId="13" xfId="0" applyNumberFormat="1" applyFont="1" applyBorder="1" applyAlignment="1">
      <alignment horizontal="center" vertical="center" wrapText="1"/>
    </xf>
    <xf numFmtId="0" fontId="2" fillId="0" borderId="31" xfId="0" applyFont="1" applyBorder="1" applyAlignment="1">
      <alignment horizontal="right" vertical="center" wrapText="1"/>
    </xf>
    <xf numFmtId="0" fontId="2" fillId="0" borderId="37" xfId="0" applyFont="1" applyBorder="1" applyAlignment="1">
      <alignment horizontal="right" vertical="center" wrapText="1"/>
    </xf>
    <xf numFmtId="0" fontId="2" fillId="0" borderId="32" xfId="0" applyFont="1" applyBorder="1" applyAlignment="1">
      <alignment horizontal="right" vertical="center" wrapText="1"/>
    </xf>
    <xf numFmtId="0" fontId="91" fillId="0" borderId="0" xfId="0" applyFont="1" applyFill="1" applyBorder="1" applyAlignment="1">
      <alignment horizontal="center"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35" xfId="0" applyBorder="1" applyAlignment="1">
      <alignment horizontal="left" vertical="center" wrapText="1"/>
    </xf>
    <xf numFmtId="0" fontId="84" fillId="0" borderId="31" xfId="0" applyFont="1" applyBorder="1" applyAlignment="1">
      <alignment horizontal="center" vertical="center" wrapText="1"/>
    </xf>
    <xf numFmtId="0" fontId="84" fillId="0" borderId="37" xfId="0" applyFont="1" applyBorder="1" applyAlignment="1">
      <alignment horizontal="center" vertical="center" wrapText="1"/>
    </xf>
    <xf numFmtId="0" fontId="84" fillId="0" borderId="32" xfId="0" applyFont="1"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0" fillId="0" borderId="40" xfId="0" applyBorder="1" applyAlignment="1">
      <alignment horizontal="center" vertical="center" wrapText="1"/>
    </xf>
    <xf numFmtId="0" fontId="0" fillId="0" borderId="38" xfId="0" applyBorder="1" applyAlignment="1">
      <alignment vertical="center" wrapText="1"/>
    </xf>
    <xf numFmtId="0" fontId="0" fillId="0" borderId="39" xfId="0" applyBorder="1" applyAlignment="1">
      <alignment vertical="center" wrapText="1"/>
    </xf>
    <xf numFmtId="0" fontId="0" fillId="0" borderId="40" xfId="0" applyBorder="1" applyAlignment="1">
      <alignment vertical="center" wrapText="1"/>
    </xf>
    <xf numFmtId="0" fontId="0" fillId="0" borderId="38" xfId="0" applyBorder="1" applyAlignment="1">
      <alignment horizontal="left" vertical="center" wrapText="1"/>
    </xf>
    <xf numFmtId="0" fontId="0" fillId="0" borderId="39" xfId="0" applyBorder="1" applyAlignment="1">
      <alignment horizontal="left" vertical="center" wrapText="1"/>
    </xf>
    <xf numFmtId="0" fontId="0" fillId="0" borderId="40" xfId="0" applyBorder="1" applyAlignment="1">
      <alignment horizontal="left" vertical="center" wrapText="1"/>
    </xf>
    <xf numFmtId="0" fontId="0" fillId="0" borderId="41" xfId="0"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43" xfId="0" applyBorder="1" applyAlignment="1">
      <alignment horizontal="left" vertical="center" wrapText="1"/>
    </xf>
    <xf numFmtId="0" fontId="0" fillId="0" borderId="44"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0" fillId="0" borderId="47" xfId="0" applyBorder="1" applyAlignment="1">
      <alignment horizontal="center" vertical="center" wrapText="1"/>
    </xf>
    <xf numFmtId="0" fontId="0" fillId="0" borderId="48" xfId="0" applyBorder="1" applyAlignment="1">
      <alignment horizontal="center" vertical="center" wrapText="1"/>
    </xf>
    <xf numFmtId="0" fontId="0" fillId="0" borderId="49" xfId="0" applyBorder="1" applyAlignment="1">
      <alignment horizontal="center" vertical="center" wrapText="1"/>
    </xf>
    <xf numFmtId="4" fontId="0" fillId="0" borderId="38" xfId="0" applyNumberFormat="1" applyBorder="1" applyAlignment="1">
      <alignment horizontal="right" vertical="center" wrapText="1"/>
    </xf>
    <xf numFmtId="4" fontId="0" fillId="0" borderId="39" xfId="0" applyNumberFormat="1" applyBorder="1" applyAlignment="1">
      <alignment horizontal="right" vertical="center" wrapText="1"/>
    </xf>
    <xf numFmtId="4" fontId="0" fillId="0" borderId="40" xfId="0" applyNumberFormat="1" applyBorder="1" applyAlignment="1">
      <alignment horizontal="right" vertical="center" wrapText="1"/>
    </xf>
  </cellXfs>
  <cellStyles count="1123">
    <cellStyle name="Normal" xfId="0"/>
    <cellStyle name="_ET_STYLE_NoName_00_" xfId="15"/>
    <cellStyle name="0,0_x000d_&#10;NA_x000d_&#10;" xfId="16"/>
    <cellStyle name="20% - Accent1" xfId="17"/>
    <cellStyle name="20% - Accent1 2" xfId="18"/>
    <cellStyle name="20% - Accent1_2016年四川省省级一般公共预算支出执行情况表" xfId="19"/>
    <cellStyle name="20% - Accent2" xfId="20"/>
    <cellStyle name="20% - Accent2 2" xfId="21"/>
    <cellStyle name="20% - Accent2_2016年四川省省级一般公共预算支出执行情况表" xfId="22"/>
    <cellStyle name="20% - Accent3" xfId="23"/>
    <cellStyle name="20% - Accent3 2" xfId="24"/>
    <cellStyle name="20% - Accent3_2016年四川省省级一般公共预算支出执行情况表" xfId="25"/>
    <cellStyle name="20% - Accent4" xfId="26"/>
    <cellStyle name="20% - Accent4 2" xfId="27"/>
    <cellStyle name="20% - Accent4_2016年四川省省级一般公共预算支出执行情况表" xfId="28"/>
    <cellStyle name="20% - Accent5" xfId="29"/>
    <cellStyle name="20% - Accent5 2" xfId="30"/>
    <cellStyle name="20% - Accent5_2016年四川省省级一般公共预算支出执行情况表" xfId="31"/>
    <cellStyle name="20% - Accent6" xfId="32"/>
    <cellStyle name="20% - Accent6 2" xfId="33"/>
    <cellStyle name="20% - Accent6_2016年四川省省级一般公共预算支出执行情况表" xfId="34"/>
    <cellStyle name="20% - 强调文字颜色 1" xfId="35"/>
    <cellStyle name="20% - 强调文字颜色 1 2" xfId="36"/>
    <cellStyle name="20% - 强调文字颜色 1 2 2" xfId="37"/>
    <cellStyle name="20% - 强调文字颜色 1 2 2 2" xfId="38"/>
    <cellStyle name="20% - 强调文字颜色 1 2 2 3" xfId="39"/>
    <cellStyle name="20% - 强调文字颜色 1 2 2_2017年省对市(州)税收返还和转移支付预算" xfId="40"/>
    <cellStyle name="20% - 强调文字颜色 1 2 3" xfId="41"/>
    <cellStyle name="20% - 强调文字颜色 1 2_四川省2017年省对市（州）税收返还和转移支付分地区预算（草案）--社保处" xfId="42"/>
    <cellStyle name="20% - 强调文字颜色 2" xfId="43"/>
    <cellStyle name="20% - 强调文字颜色 2 2" xfId="44"/>
    <cellStyle name="20% - 强调文字颜色 2 2 2" xfId="45"/>
    <cellStyle name="20% - 强调文字颜色 2 2 2 2" xfId="46"/>
    <cellStyle name="20% - 强调文字颜色 2 2 2 3" xfId="47"/>
    <cellStyle name="20% - 强调文字颜色 2 2 2_2017年省对市(州)税收返还和转移支付预算" xfId="48"/>
    <cellStyle name="20% - 强调文字颜色 2 2 3" xfId="49"/>
    <cellStyle name="20% - 强调文字颜色 2 2_四川省2017年省对市（州）税收返还和转移支付分地区预算（草案）--社保处" xfId="50"/>
    <cellStyle name="20% - 强调文字颜色 3" xfId="51"/>
    <cellStyle name="20% - 强调文字颜色 3 2" xfId="52"/>
    <cellStyle name="20% - 强调文字颜色 3 2 2" xfId="53"/>
    <cellStyle name="20% - 强调文字颜色 3 2 2 2" xfId="54"/>
    <cellStyle name="20% - 强调文字颜色 3 2 2 3" xfId="55"/>
    <cellStyle name="20% - 强调文字颜色 3 2 2_2017年省对市(州)税收返还和转移支付预算" xfId="56"/>
    <cellStyle name="20% - 强调文字颜色 3 2 3" xfId="57"/>
    <cellStyle name="20% - 强调文字颜色 3 2_四川省2017年省对市（州）税收返还和转移支付分地区预算（草案）--社保处" xfId="58"/>
    <cellStyle name="20% - 强调文字颜色 4" xfId="59"/>
    <cellStyle name="20% - 强调文字颜色 4 2" xfId="60"/>
    <cellStyle name="20% - 强调文字颜色 4 2 2" xfId="61"/>
    <cellStyle name="20% - 强调文字颜色 4 2 2 2" xfId="62"/>
    <cellStyle name="20% - 强调文字颜色 4 2 2 3" xfId="63"/>
    <cellStyle name="20% - 强调文字颜色 4 2 2_2017年省对市(州)税收返还和转移支付预算" xfId="64"/>
    <cellStyle name="20% - 强调文字颜色 4 2 3" xfId="65"/>
    <cellStyle name="20% - 强调文字颜色 4 2_四川省2017年省对市（州）税收返还和转移支付分地区预算（草案）--社保处" xfId="66"/>
    <cellStyle name="20% - 强调文字颜色 5" xfId="67"/>
    <cellStyle name="20% - 强调文字颜色 5 2" xfId="68"/>
    <cellStyle name="20% - 强调文字颜色 5 2 2" xfId="69"/>
    <cellStyle name="20% - 强调文字颜色 5 2 2 2" xfId="70"/>
    <cellStyle name="20% - 强调文字颜色 5 2 2 3" xfId="71"/>
    <cellStyle name="20% - 强调文字颜色 5 2 2_2017年省对市(州)税收返还和转移支付预算" xfId="72"/>
    <cellStyle name="20% - 强调文字颜色 5 2 3" xfId="73"/>
    <cellStyle name="20% - 强调文字颜色 5 2_四川省2017年省对市（州）税收返还和转移支付分地区预算（草案）--社保处" xfId="74"/>
    <cellStyle name="20% - 强调文字颜色 6" xfId="75"/>
    <cellStyle name="20% - 强调文字颜色 6 2" xfId="76"/>
    <cellStyle name="20% - 强调文字颜色 6 2 2" xfId="77"/>
    <cellStyle name="20% - 强调文字颜色 6 2 2 2" xfId="78"/>
    <cellStyle name="20% - 强调文字颜色 6 2 2 3" xfId="79"/>
    <cellStyle name="20% - 强调文字颜色 6 2 2_2017年省对市(州)税收返还和转移支付预算" xfId="80"/>
    <cellStyle name="20% - 强调文字颜色 6 2 3" xfId="81"/>
    <cellStyle name="20% - 强调文字颜色 6 2_四川省2017年省对市（州）税收返还和转移支付分地区预算（草案）--社保处" xfId="82"/>
    <cellStyle name="40% - Accent1" xfId="83"/>
    <cellStyle name="40% - Accent1 2" xfId="84"/>
    <cellStyle name="40% - Accent1_2016年四川省省级一般公共预算支出执行情况表" xfId="85"/>
    <cellStyle name="40% - Accent2" xfId="86"/>
    <cellStyle name="40% - Accent2 2" xfId="87"/>
    <cellStyle name="40% - Accent2_2016年四川省省级一般公共预算支出执行情况表" xfId="88"/>
    <cellStyle name="40% - Accent3" xfId="89"/>
    <cellStyle name="40% - Accent3 2" xfId="90"/>
    <cellStyle name="40% - Accent3_2016年四川省省级一般公共预算支出执行情况表" xfId="91"/>
    <cellStyle name="40% - Accent4" xfId="92"/>
    <cellStyle name="40% - Accent4 2" xfId="93"/>
    <cellStyle name="40% - Accent4_2016年四川省省级一般公共预算支出执行情况表" xfId="94"/>
    <cellStyle name="40% - Accent5" xfId="95"/>
    <cellStyle name="40% - Accent5 2" xfId="96"/>
    <cellStyle name="40% - Accent5_2016年四川省省级一般公共预算支出执行情况表" xfId="97"/>
    <cellStyle name="40% - Accent6" xfId="98"/>
    <cellStyle name="40% - Accent6 2" xfId="99"/>
    <cellStyle name="40% - Accent6_2016年四川省省级一般公共预算支出执行情况表" xfId="100"/>
    <cellStyle name="40% - 强调文字颜色 1" xfId="101"/>
    <cellStyle name="40% - 强调文字颜色 1 2" xfId="102"/>
    <cellStyle name="40% - 强调文字颜色 1 2 2" xfId="103"/>
    <cellStyle name="40% - 强调文字颜色 1 2 2 2" xfId="104"/>
    <cellStyle name="40% - 强调文字颜色 1 2 2 3" xfId="105"/>
    <cellStyle name="40% - 强调文字颜色 1 2 2_2017年省对市(州)税收返还和转移支付预算" xfId="106"/>
    <cellStyle name="40% - 强调文字颜色 1 2 3" xfId="107"/>
    <cellStyle name="40% - 强调文字颜色 1 2_四川省2017年省对市（州）税收返还和转移支付分地区预算（草案）--社保处" xfId="108"/>
    <cellStyle name="40% - 强调文字颜色 2" xfId="109"/>
    <cellStyle name="40% - 强调文字颜色 2 2" xfId="110"/>
    <cellStyle name="40% - 强调文字颜色 2 2 2" xfId="111"/>
    <cellStyle name="40% - 强调文字颜色 2 2 2 2" xfId="112"/>
    <cellStyle name="40% - 强调文字颜色 2 2 2 3" xfId="113"/>
    <cellStyle name="40% - 强调文字颜色 2 2 2_2017年省对市(州)税收返还和转移支付预算" xfId="114"/>
    <cellStyle name="40% - 强调文字颜色 2 2 3" xfId="115"/>
    <cellStyle name="40% - 强调文字颜色 2 2_四川省2017年省对市（州）税收返还和转移支付分地区预算（草案）--社保处" xfId="116"/>
    <cellStyle name="40% - 强调文字颜色 3" xfId="117"/>
    <cellStyle name="40% - 强调文字颜色 3 2" xfId="118"/>
    <cellStyle name="40% - 强调文字颜色 3 2 2" xfId="119"/>
    <cellStyle name="40% - 强调文字颜色 3 2 2 2" xfId="120"/>
    <cellStyle name="40% - 强调文字颜色 3 2 2 3" xfId="121"/>
    <cellStyle name="40% - 强调文字颜色 3 2 2_2017年省对市(州)税收返还和转移支付预算" xfId="122"/>
    <cellStyle name="40% - 强调文字颜色 3 2 3" xfId="123"/>
    <cellStyle name="40% - 强调文字颜色 3 2_四川省2017年省对市（州）税收返还和转移支付分地区预算（草案）--社保处" xfId="124"/>
    <cellStyle name="40% - 强调文字颜色 4" xfId="125"/>
    <cellStyle name="40% - 强调文字颜色 4 2" xfId="126"/>
    <cellStyle name="40% - 强调文字颜色 4 2 2" xfId="127"/>
    <cellStyle name="40% - 强调文字颜色 4 2 2 2" xfId="128"/>
    <cellStyle name="40% - 强调文字颜色 4 2 2 3" xfId="129"/>
    <cellStyle name="40% - 强调文字颜色 4 2 2_2017年省对市(州)税收返还和转移支付预算" xfId="130"/>
    <cellStyle name="40% - 强调文字颜色 4 2 3" xfId="131"/>
    <cellStyle name="40% - 强调文字颜色 4 2_四川省2017年省对市（州）税收返还和转移支付分地区预算（草案）--社保处" xfId="132"/>
    <cellStyle name="40% - 强调文字颜色 5" xfId="133"/>
    <cellStyle name="40% - 强调文字颜色 5 2" xfId="134"/>
    <cellStyle name="40% - 强调文字颜色 5 2 2" xfId="135"/>
    <cellStyle name="40% - 强调文字颜色 5 2 2 2" xfId="136"/>
    <cellStyle name="40% - 强调文字颜色 5 2 2 3" xfId="137"/>
    <cellStyle name="40% - 强调文字颜色 5 2 2_2017年省对市(州)税收返还和转移支付预算" xfId="138"/>
    <cellStyle name="40% - 强调文字颜色 5 2 3" xfId="139"/>
    <cellStyle name="40% - 强调文字颜色 5 2_四川省2017年省对市（州）税收返还和转移支付分地区预算（草案）--社保处" xfId="140"/>
    <cellStyle name="40% - 强调文字颜色 6" xfId="141"/>
    <cellStyle name="40% - 强调文字颜色 6 2" xfId="142"/>
    <cellStyle name="40% - 强调文字颜色 6 2 2" xfId="143"/>
    <cellStyle name="40% - 强调文字颜色 6 2 2 2" xfId="144"/>
    <cellStyle name="40% - 强调文字颜色 6 2 2 3" xfId="145"/>
    <cellStyle name="40% - 强调文字颜色 6 2 2_2017年省对市(州)税收返还和转移支付预算" xfId="146"/>
    <cellStyle name="40% - 强调文字颜色 6 2 3" xfId="147"/>
    <cellStyle name="40% - 强调文字颜色 6 2_四川省2017年省对市（州）税收返还和转移支付分地区预算（草案）--社保处" xfId="148"/>
    <cellStyle name="60% - Accent1" xfId="149"/>
    <cellStyle name="60% - Accent1 2" xfId="150"/>
    <cellStyle name="60% - Accent2" xfId="151"/>
    <cellStyle name="60% - Accent2 2" xfId="152"/>
    <cellStyle name="60% - Accent3" xfId="153"/>
    <cellStyle name="60% - Accent3 2" xfId="154"/>
    <cellStyle name="60% - Accent4" xfId="155"/>
    <cellStyle name="60% - Accent4 2" xfId="156"/>
    <cellStyle name="60% - Accent5" xfId="157"/>
    <cellStyle name="60% - Accent5 2" xfId="158"/>
    <cellStyle name="60% - Accent6" xfId="159"/>
    <cellStyle name="60% - Accent6 2" xfId="160"/>
    <cellStyle name="60% - 强调文字颜色 1" xfId="161"/>
    <cellStyle name="60% - 强调文字颜色 1 2" xfId="162"/>
    <cellStyle name="60% - 强调文字颜色 1 2 2" xfId="163"/>
    <cellStyle name="60% - 强调文字颜色 1 2 2 2" xfId="164"/>
    <cellStyle name="60% - 强调文字颜色 1 2 2 3" xfId="165"/>
    <cellStyle name="60% - 强调文字颜色 1 2 2_2017年省对市(州)税收返还和转移支付预算" xfId="166"/>
    <cellStyle name="60% - 强调文字颜色 1 2 3" xfId="167"/>
    <cellStyle name="60% - 强调文字颜色 1 2_四川省2017年省对市（州）税收返还和转移支付分地区预算（草案）--社保处" xfId="168"/>
    <cellStyle name="60% - 强调文字颜色 2" xfId="169"/>
    <cellStyle name="60% - 强调文字颜色 2 2" xfId="170"/>
    <cellStyle name="60% - 强调文字颜色 2 2 2" xfId="171"/>
    <cellStyle name="60% - 强调文字颜色 2 2 2 2" xfId="172"/>
    <cellStyle name="60% - 强调文字颜色 2 2 2 3" xfId="173"/>
    <cellStyle name="60% - 强调文字颜色 2 2 2_2017年省对市(州)税收返还和转移支付预算" xfId="174"/>
    <cellStyle name="60% - 强调文字颜色 2 2 3" xfId="175"/>
    <cellStyle name="60% - 强调文字颜色 2 2_四川省2017年省对市（州）税收返还和转移支付分地区预算（草案）--社保处" xfId="176"/>
    <cellStyle name="60% - 强调文字颜色 3" xfId="177"/>
    <cellStyle name="60% - 强调文字颜色 3 2" xfId="178"/>
    <cellStyle name="60% - 强调文字颜色 3 2 2" xfId="179"/>
    <cellStyle name="60% - 强调文字颜色 3 2 2 2" xfId="180"/>
    <cellStyle name="60% - 强调文字颜色 3 2 2 3" xfId="181"/>
    <cellStyle name="60% - 强调文字颜色 3 2 2_2017年省对市(州)税收返还和转移支付预算" xfId="182"/>
    <cellStyle name="60% - 强调文字颜色 3 2 3" xfId="183"/>
    <cellStyle name="60% - 强调文字颜色 3 2_四川省2017年省对市（州）税收返还和转移支付分地区预算（草案）--社保处" xfId="184"/>
    <cellStyle name="60% - 强调文字颜色 4" xfId="185"/>
    <cellStyle name="60% - 强调文字颜色 4 2" xfId="186"/>
    <cellStyle name="60% - 强调文字颜色 4 2 2" xfId="187"/>
    <cellStyle name="60% - 强调文字颜色 4 2 2 2" xfId="188"/>
    <cellStyle name="60% - 强调文字颜色 4 2 2 3" xfId="189"/>
    <cellStyle name="60% - 强调文字颜色 4 2 2_2017年省对市(州)税收返还和转移支付预算" xfId="190"/>
    <cellStyle name="60% - 强调文字颜色 4 2 3" xfId="191"/>
    <cellStyle name="60% - 强调文字颜色 4 2_四川省2017年省对市（州）税收返还和转移支付分地区预算（草案）--社保处" xfId="192"/>
    <cellStyle name="60% - 强调文字颜色 5" xfId="193"/>
    <cellStyle name="60% - 强调文字颜色 5 2" xfId="194"/>
    <cellStyle name="60% - 强调文字颜色 5 2 2" xfId="195"/>
    <cellStyle name="60% - 强调文字颜色 5 2 2 2" xfId="196"/>
    <cellStyle name="60% - 强调文字颜色 5 2 2 3" xfId="197"/>
    <cellStyle name="60% - 强调文字颜色 5 2 2_2017年省对市(州)税收返还和转移支付预算" xfId="198"/>
    <cellStyle name="60% - 强调文字颜色 5 2 3" xfId="199"/>
    <cellStyle name="60% - 强调文字颜色 5 2_四川省2017年省对市（州）税收返还和转移支付分地区预算（草案）--社保处" xfId="200"/>
    <cellStyle name="60% - 强调文字颜色 6" xfId="201"/>
    <cellStyle name="60% - 强调文字颜色 6 2" xfId="202"/>
    <cellStyle name="60% - 强调文字颜色 6 2 2" xfId="203"/>
    <cellStyle name="60% - 强调文字颜色 6 2 2 2" xfId="204"/>
    <cellStyle name="60% - 强调文字颜色 6 2 2 3" xfId="205"/>
    <cellStyle name="60% - 强调文字颜色 6 2 2_2017年省对市(州)税收返还和转移支付预算" xfId="206"/>
    <cellStyle name="60% - 强调文字颜色 6 2 3" xfId="207"/>
    <cellStyle name="60% - 强调文字颜色 6 2_四川省2017年省对市（州）税收返还和转移支付分地区预算（草案）--社保处" xfId="208"/>
    <cellStyle name="Accent1" xfId="209"/>
    <cellStyle name="Accent1 2" xfId="210"/>
    <cellStyle name="Accent2" xfId="211"/>
    <cellStyle name="Accent2 2" xfId="212"/>
    <cellStyle name="Accent3" xfId="213"/>
    <cellStyle name="Accent3 2" xfId="214"/>
    <cellStyle name="Accent4" xfId="215"/>
    <cellStyle name="Accent4 2" xfId="216"/>
    <cellStyle name="Accent5" xfId="217"/>
    <cellStyle name="Accent5 2" xfId="218"/>
    <cellStyle name="Accent6" xfId="219"/>
    <cellStyle name="Accent6 2" xfId="220"/>
    <cellStyle name="Bad" xfId="221"/>
    <cellStyle name="Bad 2" xfId="222"/>
    <cellStyle name="Calculation" xfId="223"/>
    <cellStyle name="Calculation 2" xfId="224"/>
    <cellStyle name="Calculation_2016年全省及省级财政收支执行及2017年预算草案表（20161206，预审自用稿）" xfId="225"/>
    <cellStyle name="Check Cell" xfId="226"/>
    <cellStyle name="Check Cell 2" xfId="227"/>
    <cellStyle name="Check Cell_2016年全省及省级财政收支执行及2017年预算草案表（20161206，预审自用稿）" xfId="228"/>
    <cellStyle name="Explanatory Text" xfId="229"/>
    <cellStyle name="Explanatory Text 2" xfId="230"/>
    <cellStyle name="Good" xfId="231"/>
    <cellStyle name="Good 2" xfId="232"/>
    <cellStyle name="Heading 1" xfId="233"/>
    <cellStyle name="Heading 1 2" xfId="234"/>
    <cellStyle name="Heading 1_2016年全省及省级财政收支执行及2017年预算草案表（20161206，预审自用稿）" xfId="235"/>
    <cellStyle name="Heading 2" xfId="236"/>
    <cellStyle name="Heading 2 2" xfId="237"/>
    <cellStyle name="Heading 2_2016年全省及省级财政收支执行及2017年预算草案表（20161206，预审自用稿）" xfId="238"/>
    <cellStyle name="Heading 3" xfId="239"/>
    <cellStyle name="Heading 3 2" xfId="240"/>
    <cellStyle name="Heading 3_2016年全省及省级财政收支执行及2017年预算草案表（20161206，预审自用稿）" xfId="241"/>
    <cellStyle name="Heading 4" xfId="242"/>
    <cellStyle name="Heading 4 2" xfId="243"/>
    <cellStyle name="Input" xfId="244"/>
    <cellStyle name="Input 2" xfId="245"/>
    <cellStyle name="Input_2016年全省及省级财政收支执行及2017年预算草案表（20161206，预审自用稿）" xfId="246"/>
    <cellStyle name="Linked Cell" xfId="247"/>
    <cellStyle name="Linked Cell 2" xfId="248"/>
    <cellStyle name="Linked Cell_2016年全省及省级财政收支执行及2017年预算草案表（20161206，预审自用稿）" xfId="249"/>
    <cellStyle name="Neutral" xfId="250"/>
    <cellStyle name="Neutral 2" xfId="251"/>
    <cellStyle name="no dec" xfId="252"/>
    <cellStyle name="Normal_APR" xfId="253"/>
    <cellStyle name="Note" xfId="254"/>
    <cellStyle name="Note 2" xfId="255"/>
    <cellStyle name="Note_2016年全省及省级财政收支执行及2017年预算草案表（20161206，预审自用稿）" xfId="256"/>
    <cellStyle name="Output" xfId="257"/>
    <cellStyle name="Output 2" xfId="258"/>
    <cellStyle name="Output_2016年全省及省级财政收支执行及2017年预算草案表（20161206，预审自用稿）" xfId="259"/>
    <cellStyle name="Title" xfId="260"/>
    <cellStyle name="Title 2" xfId="261"/>
    <cellStyle name="Total" xfId="262"/>
    <cellStyle name="Total 2" xfId="263"/>
    <cellStyle name="Total_2016年全省及省级财政收支执行及2017年预算草案表（20161206，预审自用稿）" xfId="264"/>
    <cellStyle name="Warning Text" xfId="265"/>
    <cellStyle name="Warning Text 2" xfId="266"/>
    <cellStyle name="Percent" xfId="267"/>
    <cellStyle name="百分比 2" xfId="268"/>
    <cellStyle name="百分比 2 2" xfId="269"/>
    <cellStyle name="百分比 2 3" xfId="270"/>
    <cellStyle name="百分比 2 3 2" xfId="271"/>
    <cellStyle name="百分比 2 3 3" xfId="272"/>
    <cellStyle name="百分比 2 4" xfId="273"/>
    <cellStyle name="百分比 2 5" xfId="274"/>
    <cellStyle name="百分比 2 6" xfId="275"/>
    <cellStyle name="百分比 2 7" xfId="276"/>
    <cellStyle name="百分比 2 8" xfId="277"/>
    <cellStyle name="百分比 2 9" xfId="278"/>
    <cellStyle name="百分比 3" xfId="279"/>
    <cellStyle name="百分比 4" xfId="280"/>
    <cellStyle name="标题" xfId="281"/>
    <cellStyle name="标题 1" xfId="282"/>
    <cellStyle name="标题 1 2" xfId="283"/>
    <cellStyle name="标题 1 2 2" xfId="284"/>
    <cellStyle name="标题 1 2 2 2" xfId="285"/>
    <cellStyle name="标题 1 2 2 3" xfId="286"/>
    <cellStyle name="标题 1 2 2_2017年省对市(州)税收返还和转移支付预算" xfId="287"/>
    <cellStyle name="标题 1 2 3" xfId="288"/>
    <cellStyle name="标题 2" xfId="289"/>
    <cellStyle name="标题 2 2" xfId="290"/>
    <cellStyle name="标题 2 2 2" xfId="291"/>
    <cellStyle name="标题 2 2 2 2" xfId="292"/>
    <cellStyle name="标题 2 2 2 3" xfId="293"/>
    <cellStyle name="标题 2 2 2_2017年省对市(州)税收返还和转移支付预算" xfId="294"/>
    <cellStyle name="标题 2 2 3" xfId="295"/>
    <cellStyle name="标题 3" xfId="296"/>
    <cellStyle name="标题 3 2" xfId="297"/>
    <cellStyle name="标题 3 2 2" xfId="298"/>
    <cellStyle name="标题 3 2 2 2" xfId="299"/>
    <cellStyle name="标题 3 2 2 3" xfId="300"/>
    <cellStyle name="标题 3 2 2_2017年省对市(州)税收返还和转移支付预算" xfId="301"/>
    <cellStyle name="标题 3 2 3" xfId="302"/>
    <cellStyle name="标题 4" xfId="303"/>
    <cellStyle name="标题 4 2" xfId="304"/>
    <cellStyle name="标题 4 2 2" xfId="305"/>
    <cellStyle name="标题 4 2 2 2" xfId="306"/>
    <cellStyle name="标题 4 2 2 3" xfId="307"/>
    <cellStyle name="标题 4 2 2_2017年省对市(州)税收返还和转移支付预算" xfId="308"/>
    <cellStyle name="标题 4 2 3" xfId="309"/>
    <cellStyle name="标题 5" xfId="310"/>
    <cellStyle name="标题 5 2" xfId="311"/>
    <cellStyle name="标题 5 2 2" xfId="312"/>
    <cellStyle name="标题 5 2 3" xfId="313"/>
    <cellStyle name="标题 5 2_2017年省对市(州)税收返还和转移支付预算" xfId="314"/>
    <cellStyle name="标题 5 3" xfId="315"/>
    <cellStyle name="差" xfId="316"/>
    <cellStyle name="差 2" xfId="317"/>
    <cellStyle name="差 2 2" xfId="318"/>
    <cellStyle name="差 2 2 2" xfId="319"/>
    <cellStyle name="差 2 2 3" xfId="320"/>
    <cellStyle name="差 2 2_2017年省对市(州)税收返还和转移支付预算" xfId="321"/>
    <cellStyle name="差 2 3" xfId="322"/>
    <cellStyle name="差 2_四川省2017年省对市（州）税收返还和转移支付分地区预算（草案）--社保处" xfId="323"/>
    <cellStyle name="差_%84表2：2016-2018年省级部门三年滚动规划报表" xfId="324"/>
    <cellStyle name="差_“三区”文化人才专项资金" xfId="325"/>
    <cellStyle name="差_1 2017年省对市（州）税收返还和转移支付预算分地区情况表（华侨事务补助）(1)" xfId="326"/>
    <cellStyle name="差_10 2017年省对市（州）税收返还和转移支付预算分地区情况表（寺观教堂维修补助资金）(1)" xfId="327"/>
    <cellStyle name="差_10-扶持民族地区教育发展" xfId="328"/>
    <cellStyle name="差_11 2017年省对市（州）税收返还和转移支付预算分地区情况表（基层行政单位救灾专项资金）(1)" xfId="329"/>
    <cellStyle name="差_1-12" xfId="330"/>
    <cellStyle name="差_1-12_四川省2017年省对市（州）税收返还和转移支付分地区预算（草案）--社保处" xfId="331"/>
    <cellStyle name="差_12 2017年省对市（州）税收返还和转移支付预算分地区情况表（民族地区春节慰问经费）(1)" xfId="332"/>
    <cellStyle name="差_123" xfId="333"/>
    <cellStyle name="差_13 2017年省对市（州）税收返还和转移支付预算分地区情况表（审计能力提升专项经费）(1)" xfId="334"/>
    <cellStyle name="差_14 2017年省对市（州）税收返还和转移支付预算分地区情况表（支持基层政权建设补助资金）(1)" xfId="335"/>
    <cellStyle name="差_15-省级防震减灾分情况" xfId="336"/>
    <cellStyle name="差_18 2017年省对市（州）税收返还和转移支付预算分地区情况表（全省法院系统业务经费）(1)" xfId="337"/>
    <cellStyle name="差_19 征兵经费" xfId="338"/>
    <cellStyle name="差_1-学前教育发展专项资金" xfId="339"/>
    <cellStyle name="差_1-政策性保险财政补助资金" xfId="340"/>
    <cellStyle name="差_2" xfId="341"/>
    <cellStyle name="差_2 政法转移支付" xfId="342"/>
    <cellStyle name="差_20 国防动员专项经费" xfId="343"/>
    <cellStyle name="差_2015财金互动汇总（加人行、补成都）" xfId="344"/>
    <cellStyle name="差_2015财金互动汇总（加人行、补成都） 2" xfId="345"/>
    <cellStyle name="差_2015财金互动汇总（加人行、补成都） 2 2" xfId="346"/>
    <cellStyle name="差_2015财金互动汇总（加人行、补成都） 2 2_2017年省对市(州)税收返还和转移支付预算" xfId="347"/>
    <cellStyle name="差_2015财金互动汇总（加人行、补成都） 2 3" xfId="348"/>
    <cellStyle name="差_2015财金互动汇总（加人行、补成都） 2_2017年省对市(州)税收返还和转移支付预算" xfId="349"/>
    <cellStyle name="差_2015财金互动汇总（加人行、补成都） 3" xfId="350"/>
    <cellStyle name="差_2015财金互动汇总（加人行、补成都） 3_2017年省对市(州)税收返还和转移支付预算" xfId="351"/>
    <cellStyle name="差_2015财金互动汇总（加人行、补成都） 4" xfId="352"/>
    <cellStyle name="差_2015财金互动汇总（加人行、补成都）_2017年省对市(州)税收返还和转移支付预算" xfId="353"/>
    <cellStyle name="差_2015直接融资汇总表" xfId="354"/>
    <cellStyle name="差_2015直接融资汇总表 2" xfId="355"/>
    <cellStyle name="差_2015直接融资汇总表 2 2" xfId="356"/>
    <cellStyle name="差_2015直接融资汇总表 2 2_2017年省对市(州)税收返还和转移支付预算" xfId="357"/>
    <cellStyle name="差_2015直接融资汇总表 2 3" xfId="358"/>
    <cellStyle name="差_2015直接融资汇总表 2_2017年省对市(州)税收返还和转移支付预算" xfId="359"/>
    <cellStyle name="差_2015直接融资汇总表 3" xfId="360"/>
    <cellStyle name="差_2015直接融资汇总表 3_2017年省对市(州)税收返还和转移支付预算" xfId="361"/>
    <cellStyle name="差_2015直接融资汇总表 4" xfId="362"/>
    <cellStyle name="差_2015直接融资汇总表_2017年省对市(州)税收返还和转移支付预算" xfId="363"/>
    <cellStyle name="差_2016年四川省省级一般公共预算支出执行情况表" xfId="364"/>
    <cellStyle name="差_2017年省对市(州)税收返还和转移支付预算" xfId="365"/>
    <cellStyle name="差_2017年省对市（州）税收返还和转移支付预算分地区情况表（华侨事务补助）(1)" xfId="366"/>
    <cellStyle name="差_2017年省对市（州）税收返还和转移支付预算分地区情况表（华侨事务补助）(1)_四川省2017年省对市（州）税收返还和转移支付分地区预算（草案）--社保处" xfId="367"/>
    <cellStyle name="差_21 禁毒补助经费" xfId="368"/>
    <cellStyle name="差_22 2017年省对市（州）税收返还和转移支付预算分地区情况表（交警业务经费）(1)" xfId="369"/>
    <cellStyle name="差_23 铁路护路专项经费" xfId="370"/>
    <cellStyle name="差_24 维稳经费" xfId="371"/>
    <cellStyle name="差_2-45" xfId="372"/>
    <cellStyle name="差_2-45_四川省2017年省对市（州）税收返还和转移支付分地区预算（草案）--社保处" xfId="373"/>
    <cellStyle name="差_2-46" xfId="374"/>
    <cellStyle name="差_2-46_四川省2017年省对市（州）税收返还和转移支付分地区预算（草案）--社保处" xfId="375"/>
    <cellStyle name="差_25 消防部队大型装备建设补助经费" xfId="376"/>
    <cellStyle name="差_2-50" xfId="377"/>
    <cellStyle name="差_2-50_四川省2017年省对市（州）税收返还和转移支付分地区预算（草案）--社保处" xfId="378"/>
    <cellStyle name="差_2-52" xfId="379"/>
    <cellStyle name="差_2-52_四川省2017年省对市（州）税收返还和转移支付分地区预算（草案）--社保处" xfId="380"/>
    <cellStyle name="差_2-55" xfId="381"/>
    <cellStyle name="差_2-55_四川省2017年省对市（州）税收返还和转移支付分地区预算（草案）--社保处" xfId="382"/>
    <cellStyle name="差_2-58" xfId="383"/>
    <cellStyle name="差_2-58_四川省2017年省对市（州）税收返还和转移支付分地区预算（草案）--社保处" xfId="384"/>
    <cellStyle name="差_2-59" xfId="385"/>
    <cellStyle name="差_2-59_四川省2017年省对市（州）税收返还和转移支付分地区预算（草案）--社保处" xfId="386"/>
    <cellStyle name="差_26 地方纪检监察机关办案补助专项资金" xfId="387"/>
    <cellStyle name="差_2-60" xfId="388"/>
    <cellStyle name="差_2-60_四川省2017年省对市（州）税收返还和转移支付分地区预算（草案）--社保处" xfId="389"/>
    <cellStyle name="差_2-62" xfId="390"/>
    <cellStyle name="差_2-62_四川省2017年省对市（州）税收返还和转移支付分地区预算（草案）--社保处" xfId="391"/>
    <cellStyle name="差_2-65" xfId="392"/>
    <cellStyle name="差_2-65_四川省2017年省对市（州）税收返还和转移支付分地区预算（草案）--社保处" xfId="393"/>
    <cellStyle name="差_2-67" xfId="394"/>
    <cellStyle name="差_2-67_四川省2017年省对市（州）税收返还和转移支付分地区预算（草案）--社保处" xfId="395"/>
    <cellStyle name="差_27 妇女儿童事业发展专项资金" xfId="396"/>
    <cellStyle name="差_28 基层干训机构建设补助专项资金" xfId="397"/>
    <cellStyle name="差_2-财金互动" xfId="398"/>
    <cellStyle name="差_2-义务教育经费保障机制改革" xfId="399"/>
    <cellStyle name="差_3 2017年省对市（州）税收返还和转移支付预算分地区情况表（到村任职）" xfId="400"/>
    <cellStyle name="差_3-创业担保贷款贴息及奖补" xfId="401"/>
    <cellStyle name="差_3-义务教育均衡发展专项" xfId="402"/>
    <cellStyle name="差_4" xfId="403"/>
    <cellStyle name="差_4-11" xfId="404"/>
    <cellStyle name="差_4-12" xfId="405"/>
    <cellStyle name="差_4-14" xfId="406"/>
    <cellStyle name="差_4-15" xfId="407"/>
    <cellStyle name="差_4-20" xfId="408"/>
    <cellStyle name="差_4-21" xfId="409"/>
    <cellStyle name="差_4-22" xfId="410"/>
    <cellStyle name="差_4-23" xfId="411"/>
    <cellStyle name="差_4-24" xfId="412"/>
    <cellStyle name="差_4-29" xfId="413"/>
    <cellStyle name="差_4-30" xfId="414"/>
    <cellStyle name="差_4-31" xfId="415"/>
    <cellStyle name="差_4-5" xfId="416"/>
    <cellStyle name="差_4-8" xfId="417"/>
    <cellStyle name="差_4-9" xfId="418"/>
    <cellStyle name="差_4-农村义教“营养改善计划”" xfId="419"/>
    <cellStyle name="差_5 2017年省对市（州）税收返还和转移支付预算分地区情况表（全国重点寺观教堂维修经费业生中央财政补助资金）(1)" xfId="420"/>
    <cellStyle name="差_5-农村教师周转房建设" xfId="421"/>
    <cellStyle name="差_5-中央财政统借统还外债项目资金" xfId="422"/>
    <cellStyle name="差_6" xfId="423"/>
    <cellStyle name="差_6-扶持民办教育专项" xfId="424"/>
    <cellStyle name="差_6-省级财政政府与社会资本合作项目综合补助资金" xfId="425"/>
    <cellStyle name="差_7 2017年省对市（州）税收返还和转移支付预算分地区情况表（省级旅游发展资金）(1)" xfId="426"/>
    <cellStyle name="差_7-普惠金融政府和社会资本合作以奖代补资金" xfId="427"/>
    <cellStyle name="差_7-中等职业教育发展专项经费" xfId="428"/>
    <cellStyle name="差_8 2017年省对市（州）税收返还和转移支付预算分地区情况表（民族事业发展资金）(1)" xfId="429"/>
    <cellStyle name="差_9 2017年省对市（州）税收返还和转移支付预算分地区情况表（全省工商行政管理专项经费）(1)" xfId="430"/>
    <cellStyle name="差_Sheet14" xfId="431"/>
    <cellStyle name="差_Sheet14_四川省2017年省对市（州）税收返还和转移支付分地区预算（草案）--社保处" xfId="432"/>
    <cellStyle name="差_Sheet15" xfId="433"/>
    <cellStyle name="差_Sheet15_四川省2017年省对市（州）税收返还和转移支付分地区预算（草案）--社保处" xfId="434"/>
    <cellStyle name="差_Sheet16" xfId="435"/>
    <cellStyle name="差_Sheet16_四川省2017年省对市（州）税收返还和转移支付分地区预算（草案）--社保处" xfId="436"/>
    <cellStyle name="差_Sheet18" xfId="437"/>
    <cellStyle name="差_Sheet18_四川省2017年省对市（州）税收返还和转移支付分地区预算（草案）--社保处" xfId="438"/>
    <cellStyle name="差_Sheet19" xfId="439"/>
    <cellStyle name="差_Sheet19_四川省2017年省对市（州）税收返还和转移支付分地区预算（草案）--社保处" xfId="440"/>
    <cellStyle name="差_Sheet2" xfId="441"/>
    <cellStyle name="差_Sheet20" xfId="442"/>
    <cellStyle name="差_Sheet20_四川省2017年省对市（州）税收返还和转移支付分地区预算（草案）--社保处" xfId="443"/>
    <cellStyle name="差_Sheet22" xfId="444"/>
    <cellStyle name="差_Sheet22_四川省2017年省对市（州）税收返还和转移支付分地区预算（草案）--社保处" xfId="445"/>
    <cellStyle name="差_Sheet25" xfId="446"/>
    <cellStyle name="差_Sheet25_四川省2017年省对市（州）税收返还和转移支付分地区预算（草案）--社保处" xfId="447"/>
    <cellStyle name="差_Sheet26" xfId="448"/>
    <cellStyle name="差_Sheet26_四川省2017年省对市（州）税收返还和转移支付分地区预算（草案）--社保处" xfId="449"/>
    <cellStyle name="差_Sheet27" xfId="450"/>
    <cellStyle name="差_Sheet27_四川省2017年省对市（州）税收返还和转移支付分地区预算（草案）--社保处" xfId="451"/>
    <cellStyle name="差_Sheet29" xfId="452"/>
    <cellStyle name="差_Sheet29_四川省2017年省对市（州）税收返还和转移支付分地区预算（草案）--社保处" xfId="453"/>
    <cellStyle name="差_Sheet32" xfId="454"/>
    <cellStyle name="差_Sheet32_四川省2017年省对市（州）税收返还和转移支付分地区预算（草案）--社保处" xfId="455"/>
    <cellStyle name="差_Sheet33" xfId="456"/>
    <cellStyle name="差_Sheet33_四川省2017年省对市（州）税收返还和转移支付分地区预算（草案）--社保处" xfId="457"/>
    <cellStyle name="差_Sheet7" xfId="458"/>
    <cellStyle name="差_博物馆纪念馆逐步免费开放补助资金" xfId="459"/>
    <cellStyle name="差_促进扩大信贷增量" xfId="460"/>
    <cellStyle name="差_促进扩大信贷增量 2" xfId="461"/>
    <cellStyle name="差_促进扩大信贷增量 2 2" xfId="462"/>
    <cellStyle name="差_促进扩大信贷增量 2 2_2017年省对市(州)税收返还和转移支付预算" xfId="463"/>
    <cellStyle name="差_促进扩大信贷增量 2 2_四川省2017年省对市（州）税收返还和转移支付分地区预算（草案）--社保处" xfId="464"/>
    <cellStyle name="差_促进扩大信贷增量 2 3" xfId="465"/>
    <cellStyle name="差_促进扩大信贷增量 2_2017年省对市(州)税收返还和转移支付预算" xfId="466"/>
    <cellStyle name="差_促进扩大信贷增量 2_四川省2017年省对市（州）税收返还和转移支付分地区预算（草案）--社保处" xfId="467"/>
    <cellStyle name="差_促进扩大信贷增量 3" xfId="468"/>
    <cellStyle name="差_促进扩大信贷增量 3_2017年省对市(州)税收返还和转移支付预算" xfId="469"/>
    <cellStyle name="差_促进扩大信贷增量 3_四川省2017年省对市（州）税收返还和转移支付分地区预算（草案）--社保处" xfId="470"/>
    <cellStyle name="差_促进扩大信贷增量 4" xfId="471"/>
    <cellStyle name="差_促进扩大信贷增量_2017年省对市(州)税收返还和转移支付预算" xfId="472"/>
    <cellStyle name="差_促进扩大信贷增量_四川省2017年省对市（州）税收返还和转移支付分地区预算（草案）--社保处" xfId="473"/>
    <cellStyle name="差_地方纪检监察机关办案补助专项资金" xfId="474"/>
    <cellStyle name="差_地方纪检监察机关办案补助专项资金_四川省2017年省对市（州）税收返还和转移支付分地区预算（草案）--社保处" xfId="475"/>
    <cellStyle name="差_公共文化服务体系建设" xfId="476"/>
    <cellStyle name="差_国家级非物质文化遗产保护专项资金" xfId="477"/>
    <cellStyle name="差_国家文物保护专项资金" xfId="478"/>
    <cellStyle name="差_汇总" xfId="479"/>
    <cellStyle name="差_汇总 2" xfId="480"/>
    <cellStyle name="差_汇总 2 2" xfId="481"/>
    <cellStyle name="差_汇总 2 2_2017年省对市(州)税收返还和转移支付预算" xfId="482"/>
    <cellStyle name="差_汇总 2 2_四川省2017年省对市（州）税收返还和转移支付分地区预算（草案）--社保处" xfId="483"/>
    <cellStyle name="差_汇总 2 3" xfId="484"/>
    <cellStyle name="差_汇总 2_2017年省对市(州)税收返还和转移支付预算" xfId="485"/>
    <cellStyle name="差_汇总 2_四川省2017年省对市（州）税收返还和转移支付分地区预算（草案）--社保处" xfId="486"/>
    <cellStyle name="差_汇总 3" xfId="487"/>
    <cellStyle name="差_汇总 3_2017年省对市(州)税收返还和转移支付预算" xfId="488"/>
    <cellStyle name="差_汇总 3_四川省2017年省对市（州）税收返还和转移支付分地区预算（草案）--社保处" xfId="489"/>
    <cellStyle name="差_汇总 4" xfId="490"/>
    <cellStyle name="差_汇总_1" xfId="491"/>
    <cellStyle name="差_汇总_1 2" xfId="492"/>
    <cellStyle name="差_汇总_1 2 2" xfId="493"/>
    <cellStyle name="差_汇总_1 2 2_2017年省对市(州)税收返还和转移支付预算" xfId="494"/>
    <cellStyle name="差_汇总_1 2 3" xfId="495"/>
    <cellStyle name="差_汇总_1 2_2017年省对市(州)税收返还和转移支付预算" xfId="496"/>
    <cellStyle name="差_汇总_1 3" xfId="497"/>
    <cellStyle name="差_汇总_1 3_2017年省对市(州)税收返还和转移支付预算" xfId="498"/>
    <cellStyle name="差_汇总_2" xfId="499"/>
    <cellStyle name="差_汇总_2 2" xfId="500"/>
    <cellStyle name="差_汇总_2 2 2" xfId="501"/>
    <cellStyle name="差_汇总_2 2 2_2017年省对市(州)税收返还和转移支付预算" xfId="502"/>
    <cellStyle name="差_汇总_2 2 2_四川省2017年省对市（州）税收返还和转移支付分地区预算（草案）--社保处" xfId="503"/>
    <cellStyle name="差_汇总_2 2 3" xfId="504"/>
    <cellStyle name="差_汇总_2 2_2017年省对市(州)税收返还和转移支付预算" xfId="505"/>
    <cellStyle name="差_汇总_2 2_四川省2017年省对市（州）税收返还和转移支付分地区预算（草案）--社保处" xfId="506"/>
    <cellStyle name="差_汇总_2 3" xfId="507"/>
    <cellStyle name="差_汇总_2 3_2017年省对市(州)税收返还和转移支付预算" xfId="508"/>
    <cellStyle name="差_汇总_2 3_四川省2017年省对市（州）税收返还和转移支付分地区预算（草案）--社保处" xfId="509"/>
    <cellStyle name="差_汇总_2_四川省2017年省对市（州）税收返还和转移支付分地区预算（草案）--社保处" xfId="510"/>
    <cellStyle name="差_汇总_2017年省对市(州)税收返还和转移支付预算" xfId="511"/>
    <cellStyle name="差_汇总_四川省2017年省对市（州）税收返还和转移支付分地区预算（草案）--社保处" xfId="512"/>
    <cellStyle name="差_科技口6-30-35" xfId="513"/>
    <cellStyle name="差_美术馆公共图书馆文化馆（站）免费开放专项资金" xfId="514"/>
    <cellStyle name="差_其他工程费用计费" xfId="515"/>
    <cellStyle name="差_其他工程费用计费_四川省2017年省对市（州）税收返还和转移支付分地区预算（草案）--社保处" xfId="516"/>
    <cellStyle name="差_少数民族文化事业发展专项资金" xfId="517"/>
    <cellStyle name="差_省级科技计划项目专项资金" xfId="518"/>
    <cellStyle name="差_省级体育专项资金" xfId="519"/>
    <cellStyle name="差_省级文化发展专项资金" xfId="520"/>
    <cellStyle name="差_省级文物保护专项资金" xfId="521"/>
    <cellStyle name="差_四川省2017年省对市（州）税收返还和转移支付分地区预算（草案）--教科文处" xfId="522"/>
    <cellStyle name="差_四川省2017年省对市（州）税收返还和转移支付分地区预算（草案）--社保处" xfId="523"/>
    <cellStyle name="差_四川省2017年省对市（州）税收返还和转移支付分地区预算（草案）--行政政法处" xfId="524"/>
    <cellStyle name="差_四川省2017年省对市（州）税收返还和转移支付分地区预算（草案）--债务金融处" xfId="525"/>
    <cellStyle name="差_体育场馆免费低收费开放补助资金" xfId="526"/>
    <cellStyle name="差_文化产业发展专项资金" xfId="527"/>
    <cellStyle name="差_宣传文化事业发展专项资金" xfId="528"/>
    <cellStyle name="差_债券贴息计算器" xfId="529"/>
    <cellStyle name="差_债券贴息计算器_四川省2017年省对市（州）税收返还和转移支付分地区预算（草案）--社保处" xfId="530"/>
    <cellStyle name="常规 10" xfId="531"/>
    <cellStyle name="常规 10 2" xfId="532"/>
    <cellStyle name="常规 10 2 2" xfId="533"/>
    <cellStyle name="常规 10 2 2 2" xfId="534"/>
    <cellStyle name="常规 10 2 2 3" xfId="535"/>
    <cellStyle name="常规 10 2 2_2017年省对市(州)税收返还和转移支付预算" xfId="536"/>
    <cellStyle name="常规 10 2 3" xfId="537"/>
    <cellStyle name="常规 10 2 4" xfId="538"/>
    <cellStyle name="常规 10 2_2017年省对市(州)税收返还和转移支付预算" xfId="539"/>
    <cellStyle name="常规 10 3" xfId="540"/>
    <cellStyle name="常规 10 3 2" xfId="541"/>
    <cellStyle name="常规 10 3_123" xfId="542"/>
    <cellStyle name="常规 10 4" xfId="543"/>
    <cellStyle name="常规 10 4 2" xfId="544"/>
    <cellStyle name="常规 10 4 3" xfId="545"/>
    <cellStyle name="常规 10 4 3 2" xfId="546"/>
    <cellStyle name="常规 10_123" xfId="547"/>
    <cellStyle name="常规 11" xfId="548"/>
    <cellStyle name="常规 11 2" xfId="549"/>
    <cellStyle name="常规 11 2 2" xfId="550"/>
    <cellStyle name="常规 11 2 3" xfId="551"/>
    <cellStyle name="常规 11 2_2017年省对市(州)税收返还和转移支付预算" xfId="552"/>
    <cellStyle name="常规 11 3" xfId="553"/>
    <cellStyle name="常规 12" xfId="554"/>
    <cellStyle name="常规 12 2" xfId="555"/>
    <cellStyle name="常规 12 3" xfId="556"/>
    <cellStyle name="常规 12_123" xfId="557"/>
    <cellStyle name="常规 13" xfId="558"/>
    <cellStyle name="常规 13 2" xfId="559"/>
    <cellStyle name="常规 13_四川省2017年省对市（州）税收返还和转移支付分地区预算（草案）--社保处" xfId="560"/>
    <cellStyle name="常规 14" xfId="561"/>
    <cellStyle name="常规 14 2" xfId="562"/>
    <cellStyle name="常规 15" xfId="563"/>
    <cellStyle name="常规 15 2" xfId="564"/>
    <cellStyle name="常规 15 4" xfId="565"/>
    <cellStyle name="常规 16" xfId="566"/>
    <cellStyle name="常规 16 2" xfId="567"/>
    <cellStyle name="常规 17" xfId="568"/>
    <cellStyle name="常规 17 2" xfId="569"/>
    <cellStyle name="常规 17 2 2" xfId="570"/>
    <cellStyle name="常规 17 2_2016年四川省省级一般公共预算支出执行情况表" xfId="571"/>
    <cellStyle name="常规 17 3" xfId="572"/>
    <cellStyle name="常规 17 3 2" xfId="573"/>
    <cellStyle name="常规 17 3 3" xfId="574"/>
    <cellStyle name="常规 17 3 4" xfId="575"/>
    <cellStyle name="常规 17 3 5" xfId="576"/>
    <cellStyle name="常规 17 4" xfId="577"/>
    <cellStyle name="常规 17 4 2" xfId="578"/>
    <cellStyle name="常规 17 4_2016年四川省省级一般公共预算支出执行情况表" xfId="579"/>
    <cellStyle name="常规 17_2016年四川省省级一般公共预算支出执行情况表" xfId="580"/>
    <cellStyle name="常规 18" xfId="581"/>
    <cellStyle name="常规 18 2" xfId="582"/>
    <cellStyle name="常规 19" xfId="583"/>
    <cellStyle name="常规 19 2" xfId="584"/>
    <cellStyle name="常规 2" xfId="585"/>
    <cellStyle name="常规 2 10" xfId="586"/>
    <cellStyle name="常规 2 2" xfId="587"/>
    <cellStyle name="常规 2 2 2" xfId="588"/>
    <cellStyle name="常规 2 2 2 2" xfId="589"/>
    <cellStyle name="常规 2 2 2 3" xfId="590"/>
    <cellStyle name="常规 2 2 2_2017年省对市(州)税收返还和转移支付预算" xfId="591"/>
    <cellStyle name="常规 2 2 3" xfId="592"/>
    <cellStyle name="常规 2 2 4" xfId="593"/>
    <cellStyle name="常规 2 2_2017年省对市(州)税收返还和转移支付预算" xfId="594"/>
    <cellStyle name="常规 2 3" xfId="595"/>
    <cellStyle name="常规 2 3 2" xfId="596"/>
    <cellStyle name="常规 2 3 2 2" xfId="597"/>
    <cellStyle name="常规 2 3 2 3" xfId="598"/>
    <cellStyle name="常规 2 3 2_2017年省对市(州)税收返还和转移支付预算" xfId="599"/>
    <cellStyle name="常规 2 3 3" xfId="600"/>
    <cellStyle name="常规 2 3 4" xfId="601"/>
    <cellStyle name="常规 2 3 5" xfId="602"/>
    <cellStyle name="常规 2 3_2017年省对市(州)税收返还和转移支付预算" xfId="603"/>
    <cellStyle name="常规 2 4" xfId="604"/>
    <cellStyle name="常规 2 4 2" xfId="605"/>
    <cellStyle name="常规 2 4 2 2" xfId="606"/>
    <cellStyle name="常规 2 4 2 3" xfId="607"/>
    <cellStyle name="常规 2 4 2 4" xfId="608"/>
    <cellStyle name="常规 2 4 2 5" xfId="609"/>
    <cellStyle name="常规 2 4 2 6" xfId="610"/>
    <cellStyle name="常规 2 5" xfId="611"/>
    <cellStyle name="常规 2 5 2" xfId="612"/>
    <cellStyle name="常规 2 5 3" xfId="613"/>
    <cellStyle name="常规 2 5_2017年省对市(州)税收返还和转移支付预算" xfId="614"/>
    <cellStyle name="常规 2 6" xfId="615"/>
    <cellStyle name="常规 2 7" xfId="616"/>
    <cellStyle name="常规 2 8" xfId="617"/>
    <cellStyle name="常规 2 9" xfId="618"/>
    <cellStyle name="常规 2_%84表2：2016-2018年省级部门三年滚动规划报表" xfId="619"/>
    <cellStyle name="常规 20" xfId="620"/>
    <cellStyle name="常规 20 2" xfId="621"/>
    <cellStyle name="常规 20 2 2" xfId="622"/>
    <cellStyle name="常规 20 2_2016年社保基金收支执行及2017年预算草案表" xfId="623"/>
    <cellStyle name="常规 20 3" xfId="624"/>
    <cellStyle name="常规 20 4" xfId="625"/>
    <cellStyle name="常规 20_2015年全省及省级财政收支执行及2016年预算草案表（20160120）企业处修改" xfId="626"/>
    <cellStyle name="常规 21" xfId="627"/>
    <cellStyle name="常规 21 2" xfId="628"/>
    <cellStyle name="常规 21 2 2" xfId="629"/>
    <cellStyle name="常规 21 3" xfId="630"/>
    <cellStyle name="常规 22" xfId="631"/>
    <cellStyle name="常规 22 2" xfId="632"/>
    <cellStyle name="常规 23" xfId="633"/>
    <cellStyle name="常规 23 2" xfId="634"/>
    <cellStyle name="常规 23 3" xfId="635"/>
    <cellStyle name="常规 23 4" xfId="636"/>
    <cellStyle name="常规 23 5" xfId="637"/>
    <cellStyle name="常规 24" xfId="638"/>
    <cellStyle name="常规 24 2" xfId="639"/>
    <cellStyle name="常规 25" xfId="640"/>
    <cellStyle name="常规 25 2" xfId="641"/>
    <cellStyle name="常规 25 2 2" xfId="642"/>
    <cellStyle name="常规 25 2_2016年社保基金收支执行及2017年预算草案表" xfId="643"/>
    <cellStyle name="常规 26" xfId="644"/>
    <cellStyle name="常规 26 2" xfId="645"/>
    <cellStyle name="常规 26 2 2" xfId="646"/>
    <cellStyle name="常规 26 2 2 2" xfId="647"/>
    <cellStyle name="常规 26_2016年社保基金收支执行及2017年预算草案表" xfId="648"/>
    <cellStyle name="常规 27" xfId="649"/>
    <cellStyle name="常规 27 2" xfId="650"/>
    <cellStyle name="常规 27 2 2" xfId="651"/>
    <cellStyle name="常规 27 2_2016年四川省省级一般公共预算支出执行情况表" xfId="652"/>
    <cellStyle name="常规 27 3" xfId="653"/>
    <cellStyle name="常规 27_2016年四川省省级一般公共预算支出执行情况表" xfId="654"/>
    <cellStyle name="常规 28" xfId="655"/>
    <cellStyle name="常规 28 2" xfId="656"/>
    <cellStyle name="常规 28 2 2" xfId="657"/>
    <cellStyle name="常规 28_2016年社保基金收支执行及2017年预算草案表" xfId="658"/>
    <cellStyle name="常规 29" xfId="659"/>
    <cellStyle name="常规 3" xfId="660"/>
    <cellStyle name="常规 3 2" xfId="661"/>
    <cellStyle name="常规 3 2 2" xfId="662"/>
    <cellStyle name="常规 3 2 2 2" xfId="663"/>
    <cellStyle name="常规 3 2 2 3" xfId="664"/>
    <cellStyle name="常规 3 2 2_2017年省对市(州)税收返还和转移支付预算" xfId="665"/>
    <cellStyle name="常规 3 2 3" xfId="666"/>
    <cellStyle name="常规 3 2 3 2" xfId="667"/>
    <cellStyle name="常规 3 2 4" xfId="668"/>
    <cellStyle name="常规 3 2_2016年四川省省级一般公共预算支出执行情况表" xfId="669"/>
    <cellStyle name="常规 3 3" xfId="670"/>
    <cellStyle name="常规 3 3 2" xfId="671"/>
    <cellStyle name="常规 3 3 3" xfId="672"/>
    <cellStyle name="常规 3 3_2017年省对市(州)税收返还和转移支付预算" xfId="673"/>
    <cellStyle name="常规 3 4" xfId="674"/>
    <cellStyle name="常规 3 5" xfId="675"/>
    <cellStyle name="常规 3 6" xfId="676"/>
    <cellStyle name="常规 3 7" xfId="677"/>
    <cellStyle name="常规 3 8" xfId="678"/>
    <cellStyle name="常规 3_15-省级防震减灾分情况" xfId="679"/>
    <cellStyle name="常规 30" xfId="680"/>
    <cellStyle name="常规 30 2" xfId="681"/>
    <cellStyle name="常规 30 2 2" xfId="682"/>
    <cellStyle name="常规 30 2_2016年四川省省级一般公共预算支出执行情况表" xfId="683"/>
    <cellStyle name="常规 30 3" xfId="684"/>
    <cellStyle name="常规 30_2016年四川省省级一般公共预算支出执行情况表" xfId="685"/>
    <cellStyle name="常规 31" xfId="686"/>
    <cellStyle name="常规 31 2" xfId="687"/>
    <cellStyle name="常规 31_2016年社保基金收支执行及2017年预算草案表" xfId="688"/>
    <cellStyle name="常规 32" xfId="689"/>
    <cellStyle name="常规 33" xfId="690"/>
    <cellStyle name="常规 34" xfId="691"/>
    <cellStyle name="常规 35" xfId="692"/>
    <cellStyle name="常规 36" xfId="693"/>
    <cellStyle name="常规 37" xfId="694"/>
    <cellStyle name="常规 38" xfId="695"/>
    <cellStyle name="常规 39" xfId="696"/>
    <cellStyle name="常规 4" xfId="697"/>
    <cellStyle name="常规 4 2" xfId="698"/>
    <cellStyle name="常规 4 2 2" xfId="699"/>
    <cellStyle name="常规 4 2_123" xfId="700"/>
    <cellStyle name="常规 4 3" xfId="701"/>
    <cellStyle name="常规 4 4" xfId="702"/>
    <cellStyle name="常规 4 5" xfId="703"/>
    <cellStyle name="常规 4 6" xfId="704"/>
    <cellStyle name="常规 4 7" xfId="705"/>
    <cellStyle name="常规 4_123" xfId="706"/>
    <cellStyle name="常规 47" xfId="707"/>
    <cellStyle name="常规 47 2" xfId="708"/>
    <cellStyle name="常规 47 2 2" xfId="709"/>
    <cellStyle name="常规 47 2 2 2" xfId="710"/>
    <cellStyle name="常规 47 2 3" xfId="711"/>
    <cellStyle name="常规 47 3" xfId="712"/>
    <cellStyle name="常规 47 4" xfId="713"/>
    <cellStyle name="常规 47 4 2" xfId="714"/>
    <cellStyle name="常规 47 4 2 2" xfId="715"/>
    <cellStyle name="常规 48" xfId="716"/>
    <cellStyle name="常规 48 2" xfId="717"/>
    <cellStyle name="常规 48 2 2" xfId="718"/>
    <cellStyle name="常规 48 3" xfId="719"/>
    <cellStyle name="常规 5" xfId="720"/>
    <cellStyle name="常规 5 2" xfId="721"/>
    <cellStyle name="常规 5 2 2" xfId="722"/>
    <cellStyle name="常规 5 2 3" xfId="723"/>
    <cellStyle name="常规 5 2_2017年省对市(州)税收返还和转移支付预算" xfId="724"/>
    <cellStyle name="常规 5 3" xfId="725"/>
    <cellStyle name="常规 5 4" xfId="726"/>
    <cellStyle name="常规 5 5" xfId="727"/>
    <cellStyle name="常规 5 6" xfId="728"/>
    <cellStyle name="常规 5 7" xfId="729"/>
    <cellStyle name="常规 5 8" xfId="730"/>
    <cellStyle name="常规 5_2017年省对市(州)税收返还和转移支付预算" xfId="731"/>
    <cellStyle name="常规 6" xfId="732"/>
    <cellStyle name="常规 6 2" xfId="733"/>
    <cellStyle name="常规 6 2 2" xfId="734"/>
    <cellStyle name="常规 6 2 2 2" xfId="735"/>
    <cellStyle name="常规 6 2 2 3" xfId="736"/>
    <cellStyle name="常规 6 2 2_2017年省对市(州)税收返还和转移支付预算" xfId="737"/>
    <cellStyle name="常规 6 2 3" xfId="738"/>
    <cellStyle name="常规 6 2 4" xfId="739"/>
    <cellStyle name="常规 6 2_2017年省对市(州)税收返还和转移支付预算" xfId="740"/>
    <cellStyle name="常规 6 3" xfId="741"/>
    <cellStyle name="常规 6 3 2" xfId="742"/>
    <cellStyle name="常规 6 3_123" xfId="743"/>
    <cellStyle name="常规 6 4" xfId="744"/>
    <cellStyle name="常规 6 5" xfId="745"/>
    <cellStyle name="常规 6 6" xfId="746"/>
    <cellStyle name="常规 6 7" xfId="747"/>
    <cellStyle name="常规 6 8" xfId="748"/>
    <cellStyle name="常规 6_123" xfId="749"/>
    <cellStyle name="常规 7" xfId="750"/>
    <cellStyle name="常规 7 2" xfId="751"/>
    <cellStyle name="常规 7 2 2" xfId="752"/>
    <cellStyle name="常规 7 2 3" xfId="753"/>
    <cellStyle name="常规 7 2_2017年省对市(州)税收返还和转移支付预算" xfId="754"/>
    <cellStyle name="常规 7 3" xfId="755"/>
    <cellStyle name="常规 7 4" xfId="756"/>
    <cellStyle name="常规 7 5" xfId="757"/>
    <cellStyle name="常规 7 6" xfId="758"/>
    <cellStyle name="常规 7 7" xfId="759"/>
    <cellStyle name="常规 7_四川省2017年省对市（州）税收返还和转移支付分地区预算（草案）--社保处" xfId="760"/>
    <cellStyle name="常规 8" xfId="761"/>
    <cellStyle name="常规 8 2" xfId="762"/>
    <cellStyle name="常规 9" xfId="763"/>
    <cellStyle name="常规 9 2" xfId="764"/>
    <cellStyle name="常规 9 2 2" xfId="765"/>
    <cellStyle name="常规 9 2_123" xfId="766"/>
    <cellStyle name="常规 9 3" xfId="767"/>
    <cellStyle name="常规 9_123" xfId="768"/>
    <cellStyle name="常规_(陈诚修改稿)2006年全省及省级财政决算及07年预算执行情况表(A4 留底自用)" xfId="769"/>
    <cellStyle name="常规_(陈诚修改稿)2006年全省及省级财政决算及07年预算执行情况表(A4 留底自用) 2" xfId="770"/>
    <cellStyle name="常规_(陈诚修改稿)2006年全省及省级财政决算及07年预算执行情况表(A4 留底自用) 3" xfId="771"/>
    <cellStyle name="常规_2014年全省及省级财政收支执行及2015年预算草案表（20150123，自用稿）" xfId="772"/>
    <cellStyle name="常规_2015年全省及省级财政收支执行及2016年预算草案表（20160120）企业处修改" xfId="773"/>
    <cellStyle name="常规_表6" xfId="774"/>
    <cellStyle name="常规_国有资本经营预算表样" xfId="775"/>
    <cellStyle name="常规_国有资本经营预算表样 2 2" xfId="776"/>
    <cellStyle name="常规_基金分析表(99.3)" xfId="777"/>
    <cellStyle name="常规_乐山市级2010年预算表格0114" xfId="778"/>
    <cellStyle name="常规_社保基金预算报人大建议表样" xfId="779"/>
    <cellStyle name="常规_社保基金预算报人大建议表样 2" xfId="780"/>
    <cellStyle name="常规_社保基金预算报人大建议表样 3" xfId="781"/>
    <cellStyle name="常规_省级科预算草案表1.14" xfId="782"/>
    <cellStyle name="常规_省级科预算草案表1.14 2" xfId="783"/>
    <cellStyle name="常规_省级科预算草案表1.14 3" xfId="784"/>
    <cellStyle name="Hyperlink" xfId="785"/>
    <cellStyle name="好" xfId="786"/>
    <cellStyle name="好 2" xfId="787"/>
    <cellStyle name="好 2 2" xfId="788"/>
    <cellStyle name="好 2 2 2" xfId="789"/>
    <cellStyle name="好 2 2 3" xfId="790"/>
    <cellStyle name="好 2 2_2017年省对市(州)税收返还和转移支付预算" xfId="791"/>
    <cellStyle name="好 2 3" xfId="792"/>
    <cellStyle name="好 2_四川省2017年省对市（州）税收返还和转移支付分地区预算（草案）--社保处" xfId="793"/>
    <cellStyle name="好_%84表2：2016-2018年省级部门三年滚动规划报表" xfId="794"/>
    <cellStyle name="好_“三区”文化人才专项资金" xfId="795"/>
    <cellStyle name="好_1 2017年省对市（州）税收返还和转移支付预算分地区情况表（华侨事务补助）(1)" xfId="796"/>
    <cellStyle name="好_10 2017年省对市（州）税收返还和转移支付预算分地区情况表（寺观教堂维修补助资金）(1)" xfId="797"/>
    <cellStyle name="好_10-扶持民族地区教育发展" xfId="798"/>
    <cellStyle name="好_11 2017年省对市（州）税收返还和转移支付预算分地区情况表（基层行政单位救灾专项资金）(1)" xfId="799"/>
    <cellStyle name="好_1-12" xfId="800"/>
    <cellStyle name="好_1-12_四川省2017年省对市（州）税收返还和转移支付分地区预算（草案）--社保处" xfId="801"/>
    <cellStyle name="好_12 2017年省对市（州）税收返还和转移支付预算分地区情况表（民族地区春节慰问经费）(1)" xfId="802"/>
    <cellStyle name="好_123" xfId="803"/>
    <cellStyle name="好_13 2017年省对市（州）税收返还和转移支付预算分地区情况表（审计能力提升专项经费）(1)" xfId="804"/>
    <cellStyle name="好_14 2017年省对市（州）税收返还和转移支付预算分地区情况表（支持基层政权建设补助资金）(1)" xfId="805"/>
    <cellStyle name="好_15-省级防震减灾分情况" xfId="806"/>
    <cellStyle name="好_18 2017年省对市（州）税收返还和转移支付预算分地区情况表（全省法院系统业务经费）(1)" xfId="807"/>
    <cellStyle name="好_19 征兵经费" xfId="808"/>
    <cellStyle name="好_1-学前教育发展专项资金" xfId="809"/>
    <cellStyle name="好_1-政策性保险财政补助资金" xfId="810"/>
    <cellStyle name="好_2" xfId="811"/>
    <cellStyle name="好_2 政法转移支付" xfId="812"/>
    <cellStyle name="好_20 国防动员专项经费" xfId="813"/>
    <cellStyle name="好_2015财金互动汇总（加人行、补成都）" xfId="814"/>
    <cellStyle name="好_2015财金互动汇总（加人行、补成都） 2" xfId="815"/>
    <cellStyle name="好_2015财金互动汇总（加人行、补成都） 2 2" xfId="816"/>
    <cellStyle name="好_2015财金互动汇总（加人行、补成都） 2 2_2017年省对市(州)税收返还和转移支付预算" xfId="817"/>
    <cellStyle name="好_2015财金互动汇总（加人行、补成都） 2 3" xfId="818"/>
    <cellStyle name="好_2015财金互动汇总（加人行、补成都） 2_2017年省对市(州)税收返还和转移支付预算" xfId="819"/>
    <cellStyle name="好_2015财金互动汇总（加人行、补成都） 3" xfId="820"/>
    <cellStyle name="好_2015财金互动汇总（加人行、补成都） 3_2017年省对市(州)税收返还和转移支付预算" xfId="821"/>
    <cellStyle name="好_2015财金互动汇总（加人行、补成都） 4" xfId="822"/>
    <cellStyle name="好_2015财金互动汇总（加人行、补成都）_2017年省对市(州)税收返还和转移支付预算" xfId="823"/>
    <cellStyle name="好_2015直接融资汇总表" xfId="824"/>
    <cellStyle name="好_2015直接融资汇总表 2" xfId="825"/>
    <cellStyle name="好_2015直接融资汇总表 2 2" xfId="826"/>
    <cellStyle name="好_2015直接融资汇总表 2 2_2017年省对市(州)税收返还和转移支付预算" xfId="827"/>
    <cellStyle name="好_2015直接融资汇总表 2 3" xfId="828"/>
    <cellStyle name="好_2015直接融资汇总表 2_2017年省对市(州)税收返还和转移支付预算" xfId="829"/>
    <cellStyle name="好_2015直接融资汇总表 3" xfId="830"/>
    <cellStyle name="好_2015直接融资汇总表 3_2017年省对市(州)税收返还和转移支付预算" xfId="831"/>
    <cellStyle name="好_2015直接融资汇总表 4" xfId="832"/>
    <cellStyle name="好_2015直接融资汇总表_2017年省对市(州)税收返还和转移支付预算" xfId="833"/>
    <cellStyle name="好_2016年四川省省级一般公共预算支出执行情况表" xfId="834"/>
    <cellStyle name="好_2017年省对市(州)税收返还和转移支付预算" xfId="835"/>
    <cellStyle name="好_2017年省对市（州）税收返还和转移支付预算分地区情况表（华侨事务补助）(1)" xfId="836"/>
    <cellStyle name="好_2017年省对市（州）税收返还和转移支付预算分地区情况表（华侨事务补助）(1)_四川省2017年省对市（州）税收返还和转移支付分地区预算（草案）--社保处" xfId="837"/>
    <cellStyle name="好_21 禁毒补助经费" xfId="838"/>
    <cellStyle name="好_22 2017年省对市（州）税收返还和转移支付预算分地区情况表（交警业务经费）(1)" xfId="839"/>
    <cellStyle name="好_23 铁路护路专项经费" xfId="840"/>
    <cellStyle name="好_24 维稳经费" xfId="841"/>
    <cellStyle name="好_2-45" xfId="842"/>
    <cellStyle name="好_2-45_四川省2017年省对市（州）税收返还和转移支付分地区预算（草案）--社保处" xfId="843"/>
    <cellStyle name="好_2-46" xfId="844"/>
    <cellStyle name="好_2-46_四川省2017年省对市（州）税收返还和转移支付分地区预算（草案）--社保处" xfId="845"/>
    <cellStyle name="好_25 消防部队大型装备建设补助经费" xfId="846"/>
    <cellStyle name="好_2-50" xfId="847"/>
    <cellStyle name="好_2-50_四川省2017年省对市（州）税收返还和转移支付分地区预算（草案）--社保处" xfId="848"/>
    <cellStyle name="好_2-52" xfId="849"/>
    <cellStyle name="好_2-52_四川省2017年省对市（州）税收返还和转移支付分地区预算（草案）--社保处" xfId="850"/>
    <cellStyle name="好_2-55" xfId="851"/>
    <cellStyle name="好_2-55_四川省2017年省对市（州）税收返还和转移支付分地区预算（草案）--社保处" xfId="852"/>
    <cellStyle name="好_2-58" xfId="853"/>
    <cellStyle name="好_2-58_四川省2017年省对市（州）税收返还和转移支付分地区预算（草案）--社保处" xfId="854"/>
    <cellStyle name="好_2-59" xfId="855"/>
    <cellStyle name="好_2-59_四川省2017年省对市（州）税收返还和转移支付分地区预算（草案）--社保处" xfId="856"/>
    <cellStyle name="好_26 地方纪检监察机关办案补助专项资金" xfId="857"/>
    <cellStyle name="好_2-60" xfId="858"/>
    <cellStyle name="好_2-60_四川省2017年省对市（州）税收返还和转移支付分地区预算（草案）--社保处" xfId="859"/>
    <cellStyle name="好_2-62" xfId="860"/>
    <cellStyle name="好_2-62_四川省2017年省对市（州）税收返还和转移支付分地区预算（草案）--社保处" xfId="861"/>
    <cellStyle name="好_2-65" xfId="862"/>
    <cellStyle name="好_2-65_四川省2017年省对市（州）税收返还和转移支付分地区预算（草案）--社保处" xfId="863"/>
    <cellStyle name="好_2-67" xfId="864"/>
    <cellStyle name="好_2-67_四川省2017年省对市（州）税收返还和转移支付分地区预算（草案）--社保处" xfId="865"/>
    <cellStyle name="好_27 妇女儿童事业发展专项资金" xfId="866"/>
    <cellStyle name="好_28 基层干训机构建设补助专项资金" xfId="867"/>
    <cellStyle name="好_2-财金互动" xfId="868"/>
    <cellStyle name="好_2-义务教育经费保障机制改革" xfId="869"/>
    <cellStyle name="好_3 2017年省对市（州）税收返还和转移支付预算分地区情况表（到村任职）" xfId="870"/>
    <cellStyle name="好_3-创业担保贷款贴息及奖补" xfId="871"/>
    <cellStyle name="好_3-义务教育均衡发展专项" xfId="872"/>
    <cellStyle name="好_4" xfId="873"/>
    <cellStyle name="好_4-11" xfId="874"/>
    <cellStyle name="好_4-12" xfId="875"/>
    <cellStyle name="好_4-14" xfId="876"/>
    <cellStyle name="好_4-15" xfId="877"/>
    <cellStyle name="好_4-20" xfId="878"/>
    <cellStyle name="好_4-21" xfId="879"/>
    <cellStyle name="好_4-22" xfId="880"/>
    <cellStyle name="好_4-23" xfId="881"/>
    <cellStyle name="好_4-24" xfId="882"/>
    <cellStyle name="好_4-29" xfId="883"/>
    <cellStyle name="好_4-30" xfId="884"/>
    <cellStyle name="好_4-31" xfId="885"/>
    <cellStyle name="好_4-5" xfId="886"/>
    <cellStyle name="好_4-8" xfId="887"/>
    <cellStyle name="好_4-9" xfId="888"/>
    <cellStyle name="好_4-农村义教“营养改善计划”" xfId="889"/>
    <cellStyle name="好_5 2017年省对市（州）税收返还和转移支付预算分地区情况表（全国重点寺观教堂维修经费业生中央财政补助资金）(1)" xfId="890"/>
    <cellStyle name="好_5-农村教师周转房建设" xfId="891"/>
    <cellStyle name="好_5-中央财政统借统还外债项目资金" xfId="892"/>
    <cellStyle name="好_6" xfId="893"/>
    <cellStyle name="好_6-扶持民办教育专项" xfId="894"/>
    <cellStyle name="好_6-省级财政政府与社会资本合作项目综合补助资金" xfId="895"/>
    <cellStyle name="好_7 2017年省对市（州）税收返还和转移支付预算分地区情况表（省级旅游发展资金）(1)" xfId="896"/>
    <cellStyle name="好_7-普惠金融政府和社会资本合作以奖代补资金" xfId="897"/>
    <cellStyle name="好_7-中等职业教育发展专项经费" xfId="898"/>
    <cellStyle name="好_8 2017年省对市（州）税收返还和转移支付预算分地区情况表（民族事业发展资金）(1)" xfId="899"/>
    <cellStyle name="好_9 2017年省对市（州）税收返还和转移支付预算分地区情况表（全省工商行政管理专项经费）(1)" xfId="900"/>
    <cellStyle name="好_Sheet14" xfId="901"/>
    <cellStyle name="好_Sheet14_四川省2017年省对市（州）税收返还和转移支付分地区预算（草案）--社保处" xfId="902"/>
    <cellStyle name="好_Sheet15" xfId="903"/>
    <cellStyle name="好_Sheet15_四川省2017年省对市（州）税收返还和转移支付分地区预算（草案）--社保处" xfId="904"/>
    <cellStyle name="好_Sheet16" xfId="905"/>
    <cellStyle name="好_Sheet16_四川省2017年省对市（州）税收返还和转移支付分地区预算（草案）--社保处" xfId="906"/>
    <cellStyle name="好_Sheet18" xfId="907"/>
    <cellStyle name="好_Sheet18_四川省2017年省对市（州）税收返还和转移支付分地区预算（草案）--社保处" xfId="908"/>
    <cellStyle name="好_Sheet19" xfId="909"/>
    <cellStyle name="好_Sheet19_四川省2017年省对市（州）税收返还和转移支付分地区预算（草案）--社保处" xfId="910"/>
    <cellStyle name="好_Sheet2" xfId="911"/>
    <cellStyle name="好_Sheet20" xfId="912"/>
    <cellStyle name="好_Sheet20_四川省2017年省对市（州）税收返还和转移支付分地区预算（草案）--社保处" xfId="913"/>
    <cellStyle name="好_Sheet22" xfId="914"/>
    <cellStyle name="好_Sheet22_四川省2017年省对市（州）税收返还和转移支付分地区预算（草案）--社保处" xfId="915"/>
    <cellStyle name="好_Sheet25" xfId="916"/>
    <cellStyle name="好_Sheet25_四川省2017年省对市（州）税收返还和转移支付分地区预算（草案）--社保处" xfId="917"/>
    <cellStyle name="好_Sheet26" xfId="918"/>
    <cellStyle name="好_Sheet26_四川省2017年省对市（州）税收返还和转移支付分地区预算（草案）--社保处" xfId="919"/>
    <cellStyle name="好_Sheet27" xfId="920"/>
    <cellStyle name="好_Sheet27_四川省2017年省对市（州）税收返还和转移支付分地区预算（草案）--社保处" xfId="921"/>
    <cellStyle name="好_Sheet29" xfId="922"/>
    <cellStyle name="好_Sheet29_四川省2017年省对市（州）税收返还和转移支付分地区预算（草案）--社保处" xfId="923"/>
    <cellStyle name="好_Sheet32" xfId="924"/>
    <cellStyle name="好_Sheet32_四川省2017年省对市（州）税收返还和转移支付分地区预算（草案）--社保处" xfId="925"/>
    <cellStyle name="好_Sheet33" xfId="926"/>
    <cellStyle name="好_Sheet33_四川省2017年省对市（州）税收返还和转移支付分地区预算（草案）--社保处" xfId="927"/>
    <cellStyle name="好_Sheet7" xfId="928"/>
    <cellStyle name="好_博物馆纪念馆逐步免费开放补助资金" xfId="929"/>
    <cellStyle name="好_促进扩大信贷增量" xfId="930"/>
    <cellStyle name="好_促进扩大信贷增量 2" xfId="931"/>
    <cellStyle name="好_促进扩大信贷增量 2 2" xfId="932"/>
    <cellStyle name="好_促进扩大信贷增量 2 2_2017年省对市(州)税收返还和转移支付预算" xfId="933"/>
    <cellStyle name="好_促进扩大信贷增量 2 2_四川省2017年省对市（州）税收返还和转移支付分地区预算（草案）--社保处" xfId="934"/>
    <cellStyle name="好_促进扩大信贷增量 2 3" xfId="935"/>
    <cellStyle name="好_促进扩大信贷增量 2_2017年省对市(州)税收返还和转移支付预算" xfId="936"/>
    <cellStyle name="好_促进扩大信贷增量 2_四川省2017年省对市（州）税收返还和转移支付分地区预算（草案）--社保处" xfId="937"/>
    <cellStyle name="好_促进扩大信贷增量 3" xfId="938"/>
    <cellStyle name="好_促进扩大信贷增量 3_2017年省对市(州)税收返还和转移支付预算" xfId="939"/>
    <cellStyle name="好_促进扩大信贷增量 3_四川省2017年省对市（州）税收返还和转移支付分地区预算（草案）--社保处" xfId="940"/>
    <cellStyle name="好_促进扩大信贷增量 4" xfId="941"/>
    <cellStyle name="好_促进扩大信贷增量_2017年省对市(州)税收返还和转移支付预算" xfId="942"/>
    <cellStyle name="好_促进扩大信贷增量_四川省2017年省对市（州）税收返还和转移支付分地区预算（草案）--社保处" xfId="943"/>
    <cellStyle name="好_地方纪检监察机关办案补助专项资金" xfId="944"/>
    <cellStyle name="好_地方纪检监察机关办案补助专项资金_四川省2017年省对市（州）税收返还和转移支付分地区预算（草案）--社保处" xfId="945"/>
    <cellStyle name="好_公共文化服务体系建设" xfId="946"/>
    <cellStyle name="好_国家级非物质文化遗产保护专项资金" xfId="947"/>
    <cellStyle name="好_国家文物保护专项资金" xfId="948"/>
    <cellStyle name="好_汇总" xfId="949"/>
    <cellStyle name="好_汇总 2" xfId="950"/>
    <cellStyle name="好_汇总 2 2" xfId="951"/>
    <cellStyle name="好_汇总 2 2_2017年省对市(州)税收返还和转移支付预算" xfId="952"/>
    <cellStyle name="好_汇总 2 2_四川省2017年省对市（州）税收返还和转移支付分地区预算（草案）--社保处" xfId="953"/>
    <cellStyle name="好_汇总 2 3" xfId="954"/>
    <cellStyle name="好_汇总 2_2017年省对市(州)税收返还和转移支付预算" xfId="955"/>
    <cellStyle name="好_汇总 2_四川省2017年省对市（州）税收返还和转移支付分地区预算（草案）--社保处" xfId="956"/>
    <cellStyle name="好_汇总 3" xfId="957"/>
    <cellStyle name="好_汇总 3_2017年省对市(州)税收返还和转移支付预算" xfId="958"/>
    <cellStyle name="好_汇总 3_四川省2017年省对市（州）税收返还和转移支付分地区预算（草案）--社保处" xfId="959"/>
    <cellStyle name="好_汇总 4" xfId="960"/>
    <cellStyle name="好_汇总_2017年省对市(州)税收返还和转移支付预算" xfId="961"/>
    <cellStyle name="好_汇总_四川省2017年省对市（州）税收返还和转移支付分地区预算（草案）--社保处" xfId="962"/>
    <cellStyle name="好_科技口6-30-35" xfId="963"/>
    <cellStyle name="好_美术馆公共图书馆文化馆（站）免费开放专项资金" xfId="964"/>
    <cellStyle name="好_其他工程费用计费" xfId="965"/>
    <cellStyle name="好_其他工程费用计费_四川省2017年省对市（州）税收返还和转移支付分地区预算（草案）--社保处" xfId="966"/>
    <cellStyle name="好_少数民族文化事业发展专项资金" xfId="967"/>
    <cellStyle name="好_省级科技计划项目专项资金" xfId="968"/>
    <cellStyle name="好_省级体育专项资金" xfId="969"/>
    <cellStyle name="好_省级文化发展专项资金" xfId="970"/>
    <cellStyle name="好_省级文物保护专项资金" xfId="971"/>
    <cellStyle name="好_四川省2017年省对市（州）税收返还和转移支付分地区预算（草案）--教科文处" xfId="972"/>
    <cellStyle name="好_四川省2017年省对市（州）税收返还和转移支付分地区预算（草案）--社保处" xfId="973"/>
    <cellStyle name="好_四川省2017年省对市（州）税收返还和转移支付分地区预算（草案）--行政政法处" xfId="974"/>
    <cellStyle name="好_四川省2017年省对市（州）税收返还和转移支付分地区预算（草案）--债务金融处" xfId="975"/>
    <cellStyle name="好_体育场馆免费低收费开放补助资金" xfId="976"/>
    <cellStyle name="好_文化产业发展专项资金" xfId="977"/>
    <cellStyle name="好_宣传文化事业发展专项资金" xfId="978"/>
    <cellStyle name="好_债券贴息计算器" xfId="979"/>
    <cellStyle name="好_债券贴息计算器_四川省2017年省对市（州）税收返还和转移支付分地区预算（草案）--社保处" xfId="980"/>
    <cellStyle name="汇总" xfId="981"/>
    <cellStyle name="汇总 2" xfId="982"/>
    <cellStyle name="汇总 2 2" xfId="983"/>
    <cellStyle name="汇总 2 2 2" xfId="984"/>
    <cellStyle name="汇总 2 2 3" xfId="985"/>
    <cellStyle name="汇总 2 2_2017年省对市(州)税收返还和转移支付预算" xfId="986"/>
    <cellStyle name="汇总 2 3" xfId="987"/>
    <cellStyle name="Currency" xfId="988"/>
    <cellStyle name="Currency [0]" xfId="989"/>
    <cellStyle name="计算" xfId="990"/>
    <cellStyle name="计算 2" xfId="991"/>
    <cellStyle name="计算 2 2" xfId="992"/>
    <cellStyle name="计算 2 2 2" xfId="993"/>
    <cellStyle name="计算 2 2 3" xfId="994"/>
    <cellStyle name="计算 2 2_2017年省对市(州)税收返还和转移支付预算" xfId="995"/>
    <cellStyle name="计算 2 3" xfId="996"/>
    <cellStyle name="计算 2_四川省2017年省对市（州）税收返还和转移支付分地区预算（草案）--社保处" xfId="997"/>
    <cellStyle name="检查单元格" xfId="998"/>
    <cellStyle name="检查单元格 2" xfId="999"/>
    <cellStyle name="检查单元格 2 2" xfId="1000"/>
    <cellStyle name="检查单元格 2 2 2" xfId="1001"/>
    <cellStyle name="检查单元格 2 2 3" xfId="1002"/>
    <cellStyle name="检查单元格 2 2_2017年省对市(州)税收返还和转移支付预算" xfId="1003"/>
    <cellStyle name="检查单元格 2 3" xfId="1004"/>
    <cellStyle name="检查单元格 2_四川省2017年省对市（州）税收返还和转移支付分地区预算（草案）--社保处" xfId="1005"/>
    <cellStyle name="解释性文本" xfId="1006"/>
    <cellStyle name="解释性文本 2" xfId="1007"/>
    <cellStyle name="解释性文本 2 2" xfId="1008"/>
    <cellStyle name="解释性文本 2 2 2" xfId="1009"/>
    <cellStyle name="解释性文本 2 2 3" xfId="1010"/>
    <cellStyle name="解释性文本 2 2_2017年省对市(州)税收返还和转移支付预算" xfId="1011"/>
    <cellStyle name="解释性文本 2 3" xfId="1012"/>
    <cellStyle name="警告文本" xfId="1013"/>
    <cellStyle name="警告文本 2" xfId="1014"/>
    <cellStyle name="警告文本 2 2" xfId="1015"/>
    <cellStyle name="警告文本 2 2 2" xfId="1016"/>
    <cellStyle name="警告文本 2 2 3" xfId="1017"/>
    <cellStyle name="警告文本 2 2_2017年省对市(州)税收返还和转移支付预算" xfId="1018"/>
    <cellStyle name="警告文本 2 3" xfId="1019"/>
    <cellStyle name="链接单元格" xfId="1020"/>
    <cellStyle name="链接单元格 2" xfId="1021"/>
    <cellStyle name="链接单元格 2 2" xfId="1022"/>
    <cellStyle name="链接单元格 2 2 2" xfId="1023"/>
    <cellStyle name="链接单元格 2 2 3" xfId="1024"/>
    <cellStyle name="链接单元格 2 2_2017年省对市(州)税收返还和转移支付预算" xfId="1025"/>
    <cellStyle name="链接单元格 2 3" xfId="1026"/>
    <cellStyle name="普通_97-917" xfId="1027"/>
    <cellStyle name="千分位[0]_laroux" xfId="1028"/>
    <cellStyle name="千分位_97-917" xfId="1029"/>
    <cellStyle name="千位[0]_ 表八" xfId="1030"/>
    <cellStyle name="千位_ 表八" xfId="1031"/>
    <cellStyle name="Comma" xfId="1032"/>
    <cellStyle name="千位分隔 2" xfId="1033"/>
    <cellStyle name="千位分隔 2 2" xfId="1034"/>
    <cellStyle name="千位分隔 2 2 2" xfId="1035"/>
    <cellStyle name="千位分隔 2 2 2 2" xfId="1036"/>
    <cellStyle name="千位分隔 2 2 2 3" xfId="1037"/>
    <cellStyle name="千位分隔 2 2 3" xfId="1038"/>
    <cellStyle name="千位分隔 2 2 4" xfId="1039"/>
    <cellStyle name="千位分隔 2 3" xfId="1040"/>
    <cellStyle name="千位分隔 2 3 2" xfId="1041"/>
    <cellStyle name="千位分隔 2 3 3" xfId="1042"/>
    <cellStyle name="千位分隔 2 4" xfId="1043"/>
    <cellStyle name="千位分隔 3" xfId="1044"/>
    <cellStyle name="千位分隔 3 2" xfId="1045"/>
    <cellStyle name="千位分隔 3 2 2" xfId="1046"/>
    <cellStyle name="千位分隔 3 2 3" xfId="1047"/>
    <cellStyle name="千位分隔 3 3" xfId="1048"/>
    <cellStyle name="千位分隔 3 4" xfId="1049"/>
    <cellStyle name="千位分隔 4" xfId="1050"/>
    <cellStyle name="Comma [0]" xfId="1051"/>
    <cellStyle name="强调文字颜色 1" xfId="1052"/>
    <cellStyle name="强调文字颜色 1 2" xfId="1053"/>
    <cellStyle name="强调文字颜色 1 2 2" xfId="1054"/>
    <cellStyle name="强调文字颜色 1 2 2 2" xfId="1055"/>
    <cellStyle name="强调文字颜色 1 2 2 3" xfId="1056"/>
    <cellStyle name="强调文字颜色 1 2 2_2017年省对市(州)税收返还和转移支付预算" xfId="1057"/>
    <cellStyle name="强调文字颜色 1 2 3" xfId="1058"/>
    <cellStyle name="强调文字颜色 1 2_四川省2017年省对市（州）税收返还和转移支付分地区预算（草案）--社保处" xfId="1059"/>
    <cellStyle name="强调文字颜色 2" xfId="1060"/>
    <cellStyle name="强调文字颜色 2 2" xfId="1061"/>
    <cellStyle name="强调文字颜色 2 2 2" xfId="1062"/>
    <cellStyle name="强调文字颜色 2 2 2 2" xfId="1063"/>
    <cellStyle name="强调文字颜色 2 2 2 3" xfId="1064"/>
    <cellStyle name="强调文字颜色 2 2 2_2017年省对市(州)税收返还和转移支付预算" xfId="1065"/>
    <cellStyle name="强调文字颜色 2 2 3" xfId="1066"/>
    <cellStyle name="强调文字颜色 2 2_四川省2017年省对市（州）税收返还和转移支付分地区预算（草案）--社保处" xfId="1067"/>
    <cellStyle name="强调文字颜色 3" xfId="1068"/>
    <cellStyle name="强调文字颜色 3 2" xfId="1069"/>
    <cellStyle name="强调文字颜色 3 2 2" xfId="1070"/>
    <cellStyle name="强调文字颜色 3 2 2 2" xfId="1071"/>
    <cellStyle name="强调文字颜色 3 2 2 3" xfId="1072"/>
    <cellStyle name="强调文字颜色 3 2 2_2017年省对市(州)税收返还和转移支付预算" xfId="1073"/>
    <cellStyle name="强调文字颜色 3 2 3" xfId="1074"/>
    <cellStyle name="强调文字颜色 3 2_四川省2017年省对市（州）税收返还和转移支付分地区预算（草案）--社保处" xfId="1075"/>
    <cellStyle name="强调文字颜色 4" xfId="1076"/>
    <cellStyle name="强调文字颜色 4 2" xfId="1077"/>
    <cellStyle name="强调文字颜色 4 2 2" xfId="1078"/>
    <cellStyle name="强调文字颜色 4 2 2 2" xfId="1079"/>
    <cellStyle name="强调文字颜色 4 2 2 3" xfId="1080"/>
    <cellStyle name="强调文字颜色 4 2 2_2017年省对市(州)税收返还和转移支付预算" xfId="1081"/>
    <cellStyle name="强调文字颜色 4 2 3" xfId="1082"/>
    <cellStyle name="强调文字颜色 4 2_四川省2017年省对市（州）税收返还和转移支付分地区预算（草案）--社保处" xfId="1083"/>
    <cellStyle name="强调文字颜色 5" xfId="1084"/>
    <cellStyle name="强调文字颜色 5 2" xfId="1085"/>
    <cellStyle name="强调文字颜色 5 2 2" xfId="1086"/>
    <cellStyle name="强调文字颜色 5 2 2 2" xfId="1087"/>
    <cellStyle name="强调文字颜色 5 2 2 3" xfId="1088"/>
    <cellStyle name="强调文字颜色 5 2 2_2017年省对市(州)税收返还和转移支付预算" xfId="1089"/>
    <cellStyle name="强调文字颜色 5 2 3" xfId="1090"/>
    <cellStyle name="强调文字颜色 5 2_四川省2017年省对市（州）税收返还和转移支付分地区预算（草案）--社保处" xfId="1091"/>
    <cellStyle name="强调文字颜色 6" xfId="1092"/>
    <cellStyle name="强调文字颜色 6 2" xfId="1093"/>
    <cellStyle name="强调文字颜色 6 2 2" xfId="1094"/>
    <cellStyle name="强调文字颜色 6 2 2 2" xfId="1095"/>
    <cellStyle name="强调文字颜色 6 2 2 3" xfId="1096"/>
    <cellStyle name="强调文字颜色 6 2 2_2017年省对市(州)税收返还和转移支付预算" xfId="1097"/>
    <cellStyle name="强调文字颜色 6 2 3" xfId="1098"/>
    <cellStyle name="强调文字颜色 6 2_四川省2017年省对市（州）税收返还和转移支付分地区预算（草案）--社保处" xfId="1099"/>
    <cellStyle name="适中" xfId="1100"/>
    <cellStyle name="适中 2" xfId="1101"/>
    <cellStyle name="适中 2 2" xfId="1102"/>
    <cellStyle name="适中 2 2 2" xfId="1103"/>
    <cellStyle name="适中 2 2 3" xfId="1104"/>
    <cellStyle name="适中 2 2_2017年省对市(州)税收返还和转移支付预算" xfId="1105"/>
    <cellStyle name="适中 2 3" xfId="1106"/>
    <cellStyle name="适中 2_四川省2017年省对市（州）税收返还和转移支付分地区预算（草案）--社保处" xfId="1107"/>
    <cellStyle name="输出" xfId="1108"/>
    <cellStyle name="输出 2" xfId="1109"/>
    <cellStyle name="输出 2 2" xfId="1110"/>
    <cellStyle name="输出 2 2 2" xfId="1111"/>
    <cellStyle name="输出 2 2 3" xfId="1112"/>
    <cellStyle name="输出 2 2_2017年省对市(州)税收返还和转移支付预算" xfId="1113"/>
    <cellStyle name="输出 2 3" xfId="1114"/>
    <cellStyle name="输出 2_四川省2017年省对市（州）税收返还和转移支付分地区预算（草案）--社保处" xfId="1115"/>
    <cellStyle name="输入" xfId="1116"/>
    <cellStyle name="输入 2" xfId="1117"/>
    <cellStyle name="输入 2 2" xfId="1118"/>
    <cellStyle name="输入 2 2 2" xfId="1119"/>
    <cellStyle name="输入 2 2 3" xfId="1120"/>
    <cellStyle name="输入 2 2_2017年省对市(州)税收返还和转移支付预算" xfId="1121"/>
    <cellStyle name="输入 2 3" xfId="1122"/>
    <cellStyle name="输入 2_四川省2017年省对市（州）税收返还和转移支付分地区预算（草案）--社保处" xfId="1123"/>
    <cellStyle name="未定义" xfId="1124"/>
    <cellStyle name="样式 1" xfId="1125"/>
    <cellStyle name="样式 1 2" xfId="1126"/>
    <cellStyle name="样式 1_2017年省对市(州)税收返还和转移支付预算" xfId="1127"/>
    <cellStyle name="Followed Hyperlink" xfId="1128"/>
    <cellStyle name="注释" xfId="1129"/>
    <cellStyle name="注释 2" xfId="1130"/>
    <cellStyle name="注释 2 2" xfId="1131"/>
    <cellStyle name="注释 2 2 2" xfId="1132"/>
    <cellStyle name="注释 2 2 3" xfId="1133"/>
    <cellStyle name="注释 2 2_四川省2017年省对市（州）税收返还和转移支付分地区预算（草案）--社保处" xfId="1134"/>
    <cellStyle name="注释 2 3" xfId="1135"/>
    <cellStyle name="注释 2_四川省2017年省对市（州）税收返还和转移支付分地区预算（草案）--社保处" xfId="113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styles" Target="styles.xml" /><Relationship Id="rId53" Type="http://schemas.openxmlformats.org/officeDocument/2006/relationships/sharedStrings" Target="sharedStrings.xml" /><Relationship Id="rId54" Type="http://schemas.openxmlformats.org/officeDocument/2006/relationships/externalLink" Target="externalLinks/externalLink1.xml" /><Relationship Id="rId55" Type="http://schemas.openxmlformats.org/officeDocument/2006/relationships/externalLink" Target="externalLinks/externalLink2.xml" /><Relationship Id="rId56" Type="http://schemas.openxmlformats.org/officeDocument/2006/relationships/externalLink" Target="externalLinks/externalLink3.xml" /><Relationship Id="rId5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ibm\&#37329;&#21475;&#27827;&#36130;&#25919;&#23616;\JS\js2000\2000&#24180;&#24066;&#24030;&#19978;&#25253;&#24635;&#20915;&#31639;&#25991;&#20214;&#22841;\2000&#24180;&#36130;&#25919;&#24635;&#20915;&#31639;\6004&#28074;&#22478;&#213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G:\JS\js2000\2000&#24180;&#24066;&#24030;&#19978;&#25253;&#24635;&#20915;&#31639;&#25991;&#20214;&#22841;\2000&#24180;&#36130;&#25919;&#24635;&#20915;&#31639;\6004&#28074;&#22478;&#2130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12289;&#39044;&#31639;&#31185;\1&#12289;&#39044;&#31639;&#36164;&#26009;\17&#12289;2021&#24180;&#24635;&#39044;&#31639;\&#25253;&#21306;&#20154;&#22823;\2017&#24180;&#39044;&#20915;&#31639;&#20844;&#24320;&#34920;&#26684;&#26679;&#24335;\&#39044;&#31639;\2016&#24180;&#31038;&#20445;&#22522;&#37329;&#25910;&#25903;&#25191;&#34892;&#21450;2017&#24180;&#39044;&#31639;&#33609;&#26696;&#34920;&#65288;&#39044;&#31639;&#22788;&#24050;&#35843;&#25972;&#26684;&#24335;&#65289;&#65288;2016.1.6&#25253;&#39044;&#31639;&#22788;&#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01-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A01-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49全省社保基金收入"/>
      <sheetName val="50全省社保基金支出"/>
      <sheetName val="51全省社保结余"/>
      <sheetName val="全省社保基金执行情况说明"/>
      <sheetName val="52省级社保基金收入"/>
      <sheetName val="53省级社保基金支出"/>
      <sheetName val="54省级社保基金结余"/>
      <sheetName val="省级社保基金执行情况说明"/>
      <sheetName val="55YS全省社保基金收入"/>
      <sheetName val="56YS全省社保基金支出"/>
      <sheetName val="57YS全省社保基金结余"/>
      <sheetName val="全省社会保险基金编制说明"/>
      <sheetName val="58YS省级社保基金收入"/>
      <sheetName val="59YS省级社保基金支出"/>
      <sheetName val="60YS省级社保基金结余"/>
      <sheetName val="省级社会保险基金编制说明"/>
      <sheetName val="A01-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41" sqref="A41"/>
    </sheetView>
  </sheetViews>
  <sheetFormatPr defaultColWidth="9.00390625" defaultRowHeight="13.5"/>
  <cols>
    <col min="1" max="1" width="106.50390625" style="0" customWidth="1"/>
  </cols>
  <sheetData>
    <row r="1" ht="46.5">
      <c r="A1" s="368" t="s">
        <v>1892</v>
      </c>
    </row>
  </sheetData>
  <printOptions horizontalCentered="1" verticalCentered="1"/>
  <pageMargins left="0.7480314960629921" right="0.7480314960629921" top="1.1811023622047245" bottom="0.984251968503937" header="0.5118110236220472" footer="0.5118110236220472"/>
  <pageSetup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D37"/>
  <sheetViews>
    <sheetView zoomScaleSheetLayoutView="100" workbookViewId="0" topLeftCell="A13">
      <selection activeCell="E11" sqref="E11"/>
    </sheetView>
  </sheetViews>
  <sheetFormatPr defaultColWidth="25.75390625" defaultRowHeight="13.5"/>
  <cols>
    <col min="1" max="1" width="32.25390625" style="189" customWidth="1"/>
    <col min="2" max="2" width="20.00390625" style="189" customWidth="1"/>
    <col min="3" max="3" width="11.125" style="189" customWidth="1"/>
    <col min="4" max="4" width="28.00390625" style="189" customWidth="1"/>
    <col min="5" max="16384" width="25.75390625" style="189" customWidth="1"/>
  </cols>
  <sheetData>
    <row r="1" spans="1:2" s="58" customFormat="1" ht="24" customHeight="1">
      <c r="A1" s="238" t="s">
        <v>556</v>
      </c>
      <c r="B1" s="121"/>
    </row>
    <row r="2" spans="1:4" ht="25.5">
      <c r="A2" s="576" t="s">
        <v>3710</v>
      </c>
      <c r="B2" s="576"/>
      <c r="C2" s="576"/>
      <c r="D2" s="576"/>
    </row>
    <row r="3" spans="1:2" ht="25.5">
      <c r="A3" s="239"/>
      <c r="B3" s="239"/>
    </row>
    <row r="4" spans="2:4" ht="20.25" customHeight="1">
      <c r="B4" s="188"/>
      <c r="D4" s="240" t="s">
        <v>3711</v>
      </c>
    </row>
    <row r="5" spans="1:4" ht="19.5" customHeight="1">
      <c r="A5" s="241" t="s">
        <v>3645</v>
      </c>
      <c r="B5" s="242" t="s">
        <v>1903</v>
      </c>
      <c r="C5" s="243" t="s">
        <v>3553</v>
      </c>
      <c r="D5" s="244" t="s">
        <v>1899</v>
      </c>
    </row>
    <row r="6" spans="1:4" ht="19.5" customHeight="1">
      <c r="A6" s="245" t="s">
        <v>3457</v>
      </c>
      <c r="B6" s="246">
        <f>SUM(B7:B26)</f>
        <v>13983</v>
      </c>
      <c r="C6" s="246">
        <f>SUM(C7:C26)</f>
        <v>14031</v>
      </c>
      <c r="D6" s="247">
        <f>C6/B6*100</f>
        <v>100.34327397554172</v>
      </c>
    </row>
    <row r="7" spans="1:4" ht="19.5" customHeight="1">
      <c r="A7" s="248" t="s">
        <v>3459</v>
      </c>
      <c r="B7" s="212">
        <v>8049</v>
      </c>
      <c r="C7" s="212">
        <v>8200</v>
      </c>
      <c r="D7" s="247">
        <f aca="true" t="shared" si="0" ref="D7:D37">C7/B7*100</f>
        <v>101.87600944216672</v>
      </c>
    </row>
    <row r="8" spans="1:4" ht="19.5" customHeight="1">
      <c r="A8" s="248" t="s">
        <v>3646</v>
      </c>
      <c r="B8" s="212"/>
      <c r="C8" s="212"/>
      <c r="D8" s="247"/>
    </row>
    <row r="9" spans="1:4" ht="19.5" customHeight="1">
      <c r="A9" s="248" t="s">
        <v>3463</v>
      </c>
      <c r="B9" s="212">
        <v>529</v>
      </c>
      <c r="C9" s="212">
        <v>550</v>
      </c>
      <c r="D9" s="247">
        <f t="shared" si="0"/>
        <v>103.96975425330812</v>
      </c>
    </row>
    <row r="10" spans="1:4" ht="19.5" customHeight="1">
      <c r="A10" s="248" t="s">
        <v>3465</v>
      </c>
      <c r="B10" s="249"/>
      <c r="C10" s="212"/>
      <c r="D10" s="247"/>
    </row>
    <row r="11" spans="1:4" ht="19.5" customHeight="1">
      <c r="A11" s="248" t="s">
        <v>3467</v>
      </c>
      <c r="B11" s="212">
        <v>176</v>
      </c>
      <c r="C11" s="212">
        <v>190</v>
      </c>
      <c r="D11" s="247">
        <f t="shared" si="0"/>
        <v>107.95454545454545</v>
      </c>
    </row>
    <row r="12" spans="1:4" ht="19.5" customHeight="1">
      <c r="A12" s="248" t="s">
        <v>3469</v>
      </c>
      <c r="B12" s="212">
        <v>1658</v>
      </c>
      <c r="C12" s="212">
        <v>1730</v>
      </c>
      <c r="D12" s="247">
        <f t="shared" si="0"/>
        <v>104.3425814234017</v>
      </c>
    </row>
    <row r="13" spans="1:4" ht="19.5" customHeight="1">
      <c r="A13" s="248" t="s">
        <v>3471</v>
      </c>
      <c r="B13" s="249">
        <v>1114</v>
      </c>
      <c r="C13" s="212">
        <v>1160</v>
      </c>
      <c r="D13" s="247">
        <f t="shared" si="0"/>
        <v>104.12926391382406</v>
      </c>
    </row>
    <row r="14" spans="1:4" ht="19.5" customHeight="1">
      <c r="A14" s="248" t="s">
        <v>3473</v>
      </c>
      <c r="B14" s="249">
        <v>217</v>
      </c>
      <c r="C14" s="212">
        <v>250</v>
      </c>
      <c r="D14" s="247">
        <f t="shared" si="0"/>
        <v>115.2073732718894</v>
      </c>
    </row>
    <row r="15" spans="1:4" ht="19.5" customHeight="1">
      <c r="A15" s="248" t="s">
        <v>3475</v>
      </c>
      <c r="B15" s="249">
        <v>175</v>
      </c>
      <c r="C15" s="212">
        <v>185</v>
      </c>
      <c r="D15" s="247">
        <f t="shared" si="0"/>
        <v>105.71428571428572</v>
      </c>
    </row>
    <row r="16" spans="1:4" ht="19.5" customHeight="1">
      <c r="A16" s="248" t="s">
        <v>3477</v>
      </c>
      <c r="B16" s="249">
        <v>238</v>
      </c>
      <c r="C16" s="212">
        <v>250</v>
      </c>
      <c r="D16" s="247">
        <f t="shared" si="0"/>
        <v>105.0420168067227</v>
      </c>
    </row>
    <row r="17" spans="1:4" ht="19.5" customHeight="1">
      <c r="A17" s="248" t="s">
        <v>3479</v>
      </c>
      <c r="B17" s="249">
        <v>5</v>
      </c>
      <c r="C17" s="212">
        <v>6</v>
      </c>
      <c r="D17" s="247">
        <f t="shared" si="0"/>
        <v>120</v>
      </c>
    </row>
    <row r="18" spans="1:4" ht="19.5" customHeight="1">
      <c r="A18" s="248" t="s">
        <v>3481</v>
      </c>
      <c r="B18" s="249">
        <v>48</v>
      </c>
      <c r="C18" s="212">
        <v>50</v>
      </c>
      <c r="D18" s="247">
        <f t="shared" si="0"/>
        <v>104.16666666666667</v>
      </c>
    </row>
    <row r="19" spans="1:4" ht="19.5" customHeight="1">
      <c r="A19" s="248" t="s">
        <v>3647</v>
      </c>
      <c r="B19" s="249"/>
      <c r="C19" s="212"/>
      <c r="D19" s="247" t="e">
        <f t="shared" si="0"/>
        <v>#DIV/0!</v>
      </c>
    </row>
    <row r="20" spans="1:4" ht="19.5" customHeight="1">
      <c r="A20" s="248" t="s">
        <v>3648</v>
      </c>
      <c r="B20" s="249"/>
      <c r="C20" s="212"/>
      <c r="D20" s="247" t="e">
        <f t="shared" si="0"/>
        <v>#DIV/0!</v>
      </c>
    </row>
    <row r="21" spans="1:4" ht="19.5" customHeight="1">
      <c r="A21" s="248" t="s">
        <v>3649</v>
      </c>
      <c r="B21" s="249"/>
      <c r="C21" s="212"/>
      <c r="D21" s="247" t="e">
        <f t="shared" si="0"/>
        <v>#DIV/0!</v>
      </c>
    </row>
    <row r="22" spans="1:4" ht="19.5" customHeight="1">
      <c r="A22" s="248" t="s">
        <v>3483</v>
      </c>
      <c r="B22" s="249">
        <v>1477</v>
      </c>
      <c r="C22" s="212">
        <v>1150</v>
      </c>
      <c r="D22" s="247">
        <f t="shared" si="0"/>
        <v>77.86052809749492</v>
      </c>
    </row>
    <row r="23" spans="1:4" ht="19.5" customHeight="1">
      <c r="A23" s="248" t="s">
        <v>3485</v>
      </c>
      <c r="B23" s="249">
        <v>218</v>
      </c>
      <c r="C23" s="212">
        <v>230</v>
      </c>
      <c r="D23" s="247">
        <f t="shared" si="0"/>
        <v>105.50458715596329</v>
      </c>
    </row>
    <row r="24" spans="1:4" ht="19.5" customHeight="1">
      <c r="A24" s="248" t="s">
        <v>3487</v>
      </c>
      <c r="B24" s="249"/>
      <c r="C24" s="212"/>
      <c r="D24" s="247"/>
    </row>
    <row r="25" spans="1:4" ht="19.5" customHeight="1">
      <c r="A25" s="248" t="s">
        <v>3489</v>
      </c>
      <c r="B25" s="249">
        <v>79</v>
      </c>
      <c r="C25" s="212">
        <v>80</v>
      </c>
      <c r="D25" s="247">
        <f t="shared" si="0"/>
        <v>101.26582278481013</v>
      </c>
    </row>
    <row r="26" spans="1:4" ht="19.5" customHeight="1">
      <c r="A26" s="248" t="s">
        <v>3491</v>
      </c>
      <c r="B26" s="250"/>
      <c r="C26" s="212"/>
      <c r="D26" s="247" t="e">
        <f t="shared" si="0"/>
        <v>#DIV/0!</v>
      </c>
    </row>
    <row r="27" spans="1:4" ht="19.5" customHeight="1">
      <c r="A27" s="245" t="s">
        <v>3493</v>
      </c>
      <c r="B27" s="246">
        <f>SUM(B28:B35)</f>
        <v>10671</v>
      </c>
      <c r="C27" s="246">
        <f>SUM(C28:C35)</f>
        <v>11856</v>
      </c>
      <c r="D27" s="247">
        <f t="shared" si="0"/>
        <v>111.10486364914254</v>
      </c>
    </row>
    <row r="28" spans="1:4" ht="19.5" customHeight="1">
      <c r="A28" s="248" t="s">
        <v>3495</v>
      </c>
      <c r="B28" s="249">
        <v>952</v>
      </c>
      <c r="C28" s="212">
        <v>900</v>
      </c>
      <c r="D28" s="247">
        <f t="shared" si="0"/>
        <v>94.53781512605042</v>
      </c>
    </row>
    <row r="29" spans="1:4" ht="19.5" customHeight="1">
      <c r="A29" s="248" t="s">
        <v>3497</v>
      </c>
      <c r="B29" s="249">
        <v>476</v>
      </c>
      <c r="C29" s="212">
        <v>500</v>
      </c>
      <c r="D29" s="247">
        <f t="shared" si="0"/>
        <v>105.0420168067227</v>
      </c>
    </row>
    <row r="30" spans="1:4" ht="19.5" customHeight="1">
      <c r="A30" s="248" t="s">
        <v>3499</v>
      </c>
      <c r="B30" s="249">
        <v>273</v>
      </c>
      <c r="C30" s="212">
        <v>280</v>
      </c>
      <c r="D30" s="247">
        <f t="shared" si="0"/>
        <v>102.56410256410255</v>
      </c>
    </row>
    <row r="31" spans="1:4" ht="19.5" customHeight="1">
      <c r="A31" s="248" t="s">
        <v>3501</v>
      </c>
      <c r="B31" s="249"/>
      <c r="C31" s="212"/>
      <c r="D31" s="247" t="e">
        <f t="shared" si="0"/>
        <v>#DIV/0!</v>
      </c>
    </row>
    <row r="32" spans="1:4" ht="19.5" customHeight="1">
      <c r="A32" s="248" t="s">
        <v>3503</v>
      </c>
      <c r="B32" s="249">
        <v>7593</v>
      </c>
      <c r="C32" s="212">
        <v>8976</v>
      </c>
      <c r="D32" s="247">
        <f t="shared" si="0"/>
        <v>118.21414460687475</v>
      </c>
    </row>
    <row r="33" spans="1:4" ht="19.5" customHeight="1">
      <c r="A33" s="248" t="s">
        <v>3505</v>
      </c>
      <c r="B33" s="249">
        <v>1377</v>
      </c>
      <c r="C33" s="212">
        <v>1200</v>
      </c>
      <c r="D33" s="247">
        <f t="shared" si="0"/>
        <v>87.14596949891067</v>
      </c>
    </row>
    <row r="34" spans="1:4" ht="19.5" customHeight="1">
      <c r="A34" s="248" t="s">
        <v>3507</v>
      </c>
      <c r="B34" s="250"/>
      <c r="C34" s="212"/>
      <c r="D34" s="247"/>
    </row>
    <row r="35" spans="1:4" ht="14.25">
      <c r="A35" s="248" t="s">
        <v>3508</v>
      </c>
      <c r="B35" s="250"/>
      <c r="C35" s="212"/>
      <c r="D35" s="247"/>
    </row>
    <row r="36" spans="1:4" ht="14.25">
      <c r="A36" s="248"/>
      <c r="B36" s="212"/>
      <c r="C36" s="212"/>
      <c r="D36" s="247"/>
    </row>
    <row r="37" spans="1:4" ht="14.25">
      <c r="A37" s="251" t="s">
        <v>3509</v>
      </c>
      <c r="B37" s="246">
        <f>SUM(B6,B27)</f>
        <v>24654</v>
      </c>
      <c r="C37" s="246">
        <f>SUM(C6,C27)</f>
        <v>25887</v>
      </c>
      <c r="D37" s="247">
        <f t="shared" si="0"/>
        <v>105.00121684108055</v>
      </c>
    </row>
  </sheetData>
  <sheetProtection/>
  <mergeCells count="1">
    <mergeCell ref="A2:D2"/>
  </mergeCells>
  <printOptions horizontalCentered="1" verticalCentered="1"/>
  <pageMargins left="0.551181102362205" right="0.354330708661417" top="0.9842519685039371" bottom="0.78740157480315" header="0.590551181102362" footer="0.15748031496063"/>
  <pageSetup firstPageNumber="135" useFirstPageNumber="1" fitToHeight="1" fitToWidth="1" orientation="portrait" paperSize="9"/>
</worksheet>
</file>

<file path=xl/worksheets/sheet11.xml><?xml version="1.0" encoding="utf-8"?>
<worksheet xmlns="http://schemas.openxmlformats.org/spreadsheetml/2006/main" xmlns:r="http://schemas.openxmlformats.org/officeDocument/2006/relationships">
  <dimension ref="A1:I1330"/>
  <sheetViews>
    <sheetView zoomScaleSheetLayoutView="100" workbookViewId="0" topLeftCell="A1">
      <selection activeCell="D287" sqref="D287"/>
    </sheetView>
  </sheetViews>
  <sheetFormatPr defaultColWidth="9.00390625" defaultRowHeight="13.5"/>
  <cols>
    <col min="2" max="2" width="36.75390625" style="0" customWidth="1"/>
    <col min="3" max="3" width="11.00390625" style="0" customWidth="1"/>
    <col min="4" max="4" width="9.75390625" style="0" customWidth="1"/>
    <col min="5" max="5" width="13.375" style="0" customWidth="1"/>
    <col min="6" max="6" width="9.875" style="0" customWidth="1"/>
    <col min="7" max="7" width="8.125" style="0" customWidth="1"/>
    <col min="8" max="8" width="8.25390625" style="0" customWidth="1"/>
    <col min="9" max="9" width="9.125" style="0" customWidth="1"/>
  </cols>
  <sheetData>
    <row r="1" spans="1:8" ht="13.5">
      <c r="A1" s="577" t="s">
        <v>3709</v>
      </c>
      <c r="B1" s="577"/>
      <c r="C1" s="577"/>
      <c r="D1" s="577"/>
      <c r="E1" s="577"/>
      <c r="F1" s="577"/>
      <c r="G1" s="577"/>
      <c r="H1" s="367"/>
    </row>
    <row r="2" spans="1:9" ht="24" customHeight="1">
      <c r="A2" s="578" t="s">
        <v>3712</v>
      </c>
      <c r="B2" s="578"/>
      <c r="C2" s="578"/>
      <c r="D2" s="578"/>
      <c r="E2" s="578"/>
      <c r="F2" s="578"/>
      <c r="G2" s="578"/>
      <c r="H2" s="578"/>
      <c r="I2" s="578"/>
    </row>
    <row r="3" spans="1:8" ht="13.5">
      <c r="A3" s="560" t="s">
        <v>3454</v>
      </c>
      <c r="B3" s="560"/>
      <c r="C3" s="560"/>
      <c r="D3" s="560"/>
      <c r="E3" s="560"/>
      <c r="F3" s="560"/>
      <c r="G3" s="560"/>
      <c r="H3" s="369"/>
    </row>
    <row r="4" spans="1:9" ht="36">
      <c r="A4" s="222" t="s">
        <v>3713</v>
      </c>
      <c r="B4" s="222" t="s">
        <v>3714</v>
      </c>
      <c r="C4" s="223" t="s">
        <v>3715</v>
      </c>
      <c r="D4" s="224" t="s">
        <v>3716</v>
      </c>
      <c r="E4" s="224" t="s">
        <v>3717</v>
      </c>
      <c r="F4" s="224" t="s">
        <v>3718</v>
      </c>
      <c r="G4" s="224" t="s">
        <v>3719</v>
      </c>
      <c r="H4" s="224" t="s">
        <v>1904</v>
      </c>
      <c r="I4" s="224" t="s">
        <v>3604</v>
      </c>
    </row>
    <row r="5" spans="1:9" ht="13.5">
      <c r="A5" s="225"/>
      <c r="B5" s="226" t="s">
        <v>3656</v>
      </c>
      <c r="C5" s="227">
        <f>SUM(D5:I5)</f>
        <v>60652</v>
      </c>
      <c r="D5" s="227">
        <f aca="true" t="shared" si="0" ref="D5:I5">SUM(D6,D235,D275,D294,D384,D436,D492,D549,D675,D747,D826,D849,D960,D1024,D1088,D1108,D1138,D1148,D1193,D1213,D1257,D1313,D1314,D1319,D1327)</f>
        <v>47713</v>
      </c>
      <c r="E5" s="227">
        <f t="shared" si="0"/>
        <v>0</v>
      </c>
      <c r="F5" s="227">
        <f t="shared" si="0"/>
        <v>0</v>
      </c>
      <c r="G5" s="227">
        <f t="shared" si="0"/>
        <v>29</v>
      </c>
      <c r="H5" s="227">
        <f t="shared" si="0"/>
        <v>0</v>
      </c>
      <c r="I5" s="227">
        <f t="shared" si="0"/>
        <v>12910</v>
      </c>
    </row>
    <row r="6" spans="1:9" ht="13.5">
      <c r="A6" s="225" t="s">
        <v>3720</v>
      </c>
      <c r="B6" s="226" t="s">
        <v>3721</v>
      </c>
      <c r="C6" s="227">
        <f aca="true" t="shared" si="1" ref="C6:C69">SUM(D6:I6)</f>
        <v>8701</v>
      </c>
      <c r="D6" s="227">
        <f aca="true" t="shared" si="2" ref="D6:I6">SUM(D7,D19,D28,D39,D50,D61,D72,D80,D89,D102,D111,D122,D134,D141,D149,D155,D162,D169,D176,D183,D190,D198,D204,D210,D217,D232)</f>
        <v>8101</v>
      </c>
      <c r="E6" s="227">
        <f t="shared" si="2"/>
        <v>0</v>
      </c>
      <c r="F6" s="227">
        <f t="shared" si="2"/>
        <v>0</v>
      </c>
      <c r="G6" s="227">
        <f t="shared" si="2"/>
        <v>0</v>
      </c>
      <c r="H6" s="227">
        <f t="shared" si="2"/>
        <v>0</v>
      </c>
      <c r="I6" s="227">
        <f t="shared" si="2"/>
        <v>600</v>
      </c>
    </row>
    <row r="7" spans="1:9" ht="13.5">
      <c r="A7" s="225" t="s">
        <v>3722</v>
      </c>
      <c r="B7" s="226" t="s">
        <v>3723</v>
      </c>
      <c r="C7" s="227">
        <f t="shared" si="1"/>
        <v>428</v>
      </c>
      <c r="D7" s="227">
        <f aca="true" t="shared" si="3" ref="D7:I7">SUM(D8:D18)</f>
        <v>428</v>
      </c>
      <c r="E7" s="227">
        <f t="shared" si="3"/>
        <v>0</v>
      </c>
      <c r="F7" s="227">
        <f t="shared" si="3"/>
        <v>0</v>
      </c>
      <c r="G7" s="227">
        <f t="shared" si="3"/>
        <v>0</v>
      </c>
      <c r="H7" s="227">
        <f t="shared" si="3"/>
        <v>0</v>
      </c>
      <c r="I7" s="227">
        <f t="shared" si="3"/>
        <v>0</v>
      </c>
    </row>
    <row r="8" spans="1:9" ht="13.5">
      <c r="A8" s="225" t="s">
        <v>3724</v>
      </c>
      <c r="B8" s="225" t="s">
        <v>3725</v>
      </c>
      <c r="C8" s="227">
        <f t="shared" si="1"/>
        <v>354</v>
      </c>
      <c r="D8" s="227">
        <v>354</v>
      </c>
      <c r="E8" s="227"/>
      <c r="F8" s="227"/>
      <c r="G8" s="227"/>
      <c r="H8" s="227"/>
      <c r="I8" s="227"/>
    </row>
    <row r="9" spans="1:9" ht="13.5">
      <c r="A9" s="225" t="s">
        <v>3726</v>
      </c>
      <c r="B9" s="225" t="s">
        <v>3727</v>
      </c>
      <c r="C9" s="227">
        <f t="shared" si="1"/>
        <v>0</v>
      </c>
      <c r="D9" s="228"/>
      <c r="E9" s="228"/>
      <c r="F9" s="227"/>
      <c r="G9" s="227"/>
      <c r="H9" s="227"/>
      <c r="I9" s="227"/>
    </row>
    <row r="10" spans="1:9" ht="13.5">
      <c r="A10" s="225" t="s">
        <v>3728</v>
      </c>
      <c r="B10" s="225" t="s">
        <v>3729</v>
      </c>
      <c r="C10" s="227">
        <f t="shared" si="1"/>
        <v>0</v>
      </c>
      <c r="D10" s="227"/>
      <c r="E10" s="227"/>
      <c r="F10" s="227"/>
      <c r="G10" s="227"/>
      <c r="H10" s="227"/>
      <c r="I10" s="227"/>
    </row>
    <row r="11" spans="1:9" ht="13.5">
      <c r="A11" s="225" t="s">
        <v>3730</v>
      </c>
      <c r="B11" s="225" t="s">
        <v>3731</v>
      </c>
      <c r="C11" s="227">
        <f t="shared" si="1"/>
        <v>44</v>
      </c>
      <c r="D11" s="227">
        <v>44</v>
      </c>
      <c r="E11" s="227"/>
      <c r="F11" s="227"/>
      <c r="G11" s="227"/>
      <c r="H11" s="227"/>
      <c r="I11" s="227"/>
    </row>
    <row r="12" spans="1:9" ht="13.5">
      <c r="A12" s="225" t="s">
        <v>3732</v>
      </c>
      <c r="B12" s="225" t="s">
        <v>3733</v>
      </c>
      <c r="C12" s="227">
        <f t="shared" si="1"/>
        <v>0</v>
      </c>
      <c r="D12" s="227"/>
      <c r="E12" s="227"/>
      <c r="F12" s="227"/>
      <c r="G12" s="227"/>
      <c r="H12" s="227"/>
      <c r="I12" s="227"/>
    </row>
    <row r="13" spans="1:9" ht="13.5">
      <c r="A13" s="225" t="s">
        <v>3734</v>
      </c>
      <c r="B13" s="225" t="s">
        <v>3735</v>
      </c>
      <c r="C13" s="227">
        <f t="shared" si="1"/>
        <v>21</v>
      </c>
      <c r="D13" s="227">
        <v>21</v>
      </c>
      <c r="E13" s="227"/>
      <c r="F13" s="227"/>
      <c r="G13" s="227"/>
      <c r="H13" s="227"/>
      <c r="I13" s="227"/>
    </row>
    <row r="14" spans="1:9" ht="13.5">
      <c r="A14" s="225" t="s">
        <v>3736</v>
      </c>
      <c r="B14" s="225" t="s">
        <v>3737</v>
      </c>
      <c r="C14" s="227">
        <f t="shared" si="1"/>
        <v>0</v>
      </c>
      <c r="D14" s="227"/>
      <c r="E14" s="227"/>
      <c r="F14" s="227"/>
      <c r="G14" s="227"/>
      <c r="H14" s="227"/>
      <c r="I14" s="227"/>
    </row>
    <row r="15" spans="1:9" ht="13.5">
      <c r="A15" s="225" t="s">
        <v>3738</v>
      </c>
      <c r="B15" s="225" t="s">
        <v>3739</v>
      </c>
      <c r="C15" s="227">
        <f t="shared" si="1"/>
        <v>9</v>
      </c>
      <c r="D15" s="227">
        <v>9</v>
      </c>
      <c r="E15" s="227"/>
      <c r="F15" s="227"/>
      <c r="G15" s="227"/>
      <c r="H15" s="227"/>
      <c r="I15" s="227"/>
    </row>
    <row r="16" spans="1:9" ht="13.5">
      <c r="A16" s="225" t="s">
        <v>3740</v>
      </c>
      <c r="B16" s="225" t="s">
        <v>3741</v>
      </c>
      <c r="C16" s="227">
        <f t="shared" si="1"/>
        <v>0</v>
      </c>
      <c r="D16" s="227"/>
      <c r="E16" s="227"/>
      <c r="F16" s="227"/>
      <c r="G16" s="227"/>
      <c r="H16" s="227"/>
      <c r="I16" s="227"/>
    </row>
    <row r="17" spans="1:9" ht="13.5">
      <c r="A17" s="225" t="s">
        <v>3742</v>
      </c>
      <c r="B17" s="225" t="s">
        <v>3743</v>
      </c>
      <c r="C17" s="227">
        <f t="shared" si="1"/>
        <v>0</v>
      </c>
      <c r="D17" s="227"/>
      <c r="E17" s="227"/>
      <c r="F17" s="227"/>
      <c r="G17" s="227"/>
      <c r="H17" s="227"/>
      <c r="I17" s="227"/>
    </row>
    <row r="18" spans="1:9" ht="13.5">
      <c r="A18" s="225" t="s">
        <v>3744</v>
      </c>
      <c r="B18" s="225" t="s">
        <v>3745</v>
      </c>
      <c r="C18" s="227">
        <f t="shared" si="1"/>
        <v>0</v>
      </c>
      <c r="D18" s="227"/>
      <c r="E18" s="227"/>
      <c r="F18" s="227"/>
      <c r="G18" s="227"/>
      <c r="H18" s="227"/>
      <c r="I18" s="227"/>
    </row>
    <row r="19" spans="1:9" ht="13.5">
      <c r="A19" s="225" t="s">
        <v>3746</v>
      </c>
      <c r="B19" s="226" t="s">
        <v>3747</v>
      </c>
      <c r="C19" s="227">
        <f t="shared" si="1"/>
        <v>425</v>
      </c>
      <c r="D19" s="227">
        <f aca="true" t="shared" si="4" ref="D19:I19">SUM(D20:D27)</f>
        <v>425</v>
      </c>
      <c r="E19" s="227">
        <f t="shared" si="4"/>
        <v>0</v>
      </c>
      <c r="F19" s="227">
        <f t="shared" si="4"/>
        <v>0</v>
      </c>
      <c r="G19" s="227">
        <f t="shared" si="4"/>
        <v>0</v>
      </c>
      <c r="H19" s="227">
        <f t="shared" si="4"/>
        <v>0</v>
      </c>
      <c r="I19" s="227">
        <f t="shared" si="4"/>
        <v>0</v>
      </c>
    </row>
    <row r="20" spans="1:9" ht="13.5">
      <c r="A20" s="225" t="s">
        <v>3748</v>
      </c>
      <c r="B20" s="225" t="s">
        <v>3725</v>
      </c>
      <c r="C20" s="227">
        <f t="shared" si="1"/>
        <v>396</v>
      </c>
      <c r="D20" s="227">
        <v>396</v>
      </c>
      <c r="E20" s="227"/>
      <c r="F20" s="227"/>
      <c r="G20" s="227"/>
      <c r="H20" s="227"/>
      <c r="I20" s="227"/>
    </row>
    <row r="21" spans="1:9" ht="13.5">
      <c r="A21" s="225" t="s">
        <v>3749</v>
      </c>
      <c r="B21" s="225" t="s">
        <v>3727</v>
      </c>
      <c r="C21" s="227">
        <f t="shared" si="1"/>
        <v>11</v>
      </c>
      <c r="D21" s="227">
        <v>11</v>
      </c>
      <c r="E21" s="227"/>
      <c r="F21" s="227"/>
      <c r="G21" s="227"/>
      <c r="H21" s="227"/>
      <c r="I21" s="227"/>
    </row>
    <row r="22" spans="1:9" ht="13.5">
      <c r="A22" s="225" t="s">
        <v>3750</v>
      </c>
      <c r="B22" s="225" t="s">
        <v>3729</v>
      </c>
      <c r="C22" s="227">
        <f t="shared" si="1"/>
        <v>0</v>
      </c>
      <c r="D22" s="227"/>
      <c r="E22" s="227"/>
      <c r="F22" s="227"/>
      <c r="G22" s="227"/>
      <c r="H22" s="227"/>
      <c r="I22" s="227"/>
    </row>
    <row r="23" spans="1:9" ht="13.5">
      <c r="A23" s="225" t="s">
        <v>3751</v>
      </c>
      <c r="B23" s="225" t="s">
        <v>3752</v>
      </c>
      <c r="C23" s="227">
        <f t="shared" si="1"/>
        <v>10</v>
      </c>
      <c r="D23" s="227">
        <v>10</v>
      </c>
      <c r="E23" s="227"/>
      <c r="F23" s="227"/>
      <c r="G23" s="227"/>
      <c r="H23" s="227"/>
      <c r="I23" s="227"/>
    </row>
    <row r="24" spans="1:9" ht="13.5">
      <c r="A24" s="225" t="s">
        <v>3753</v>
      </c>
      <c r="B24" s="225" t="s">
        <v>3754</v>
      </c>
      <c r="C24" s="227">
        <f t="shared" si="1"/>
        <v>0</v>
      </c>
      <c r="D24" s="227"/>
      <c r="E24" s="227"/>
      <c r="F24" s="227"/>
      <c r="G24" s="227"/>
      <c r="H24" s="227"/>
      <c r="I24" s="227"/>
    </row>
    <row r="25" spans="1:9" ht="13.5">
      <c r="A25" s="225" t="s">
        <v>3755</v>
      </c>
      <c r="B25" s="225" t="s">
        <v>3756</v>
      </c>
      <c r="C25" s="227">
        <f t="shared" si="1"/>
        <v>8</v>
      </c>
      <c r="D25" s="227">
        <v>8</v>
      </c>
      <c r="E25" s="227"/>
      <c r="F25" s="227"/>
      <c r="G25" s="227"/>
      <c r="H25" s="227"/>
      <c r="I25" s="227"/>
    </row>
    <row r="26" spans="1:9" ht="13.5">
      <c r="A26" s="225" t="s">
        <v>3757</v>
      </c>
      <c r="B26" s="225" t="s">
        <v>3743</v>
      </c>
      <c r="C26" s="227">
        <f t="shared" si="1"/>
        <v>0</v>
      </c>
      <c r="D26" s="227"/>
      <c r="E26" s="227"/>
      <c r="F26" s="227"/>
      <c r="G26" s="227"/>
      <c r="H26" s="227"/>
      <c r="I26" s="227"/>
    </row>
    <row r="27" spans="1:9" ht="13.5">
      <c r="A27" s="225" t="s">
        <v>3758</v>
      </c>
      <c r="B27" s="225" t="s">
        <v>3759</v>
      </c>
      <c r="C27" s="227">
        <f t="shared" si="1"/>
        <v>0</v>
      </c>
      <c r="D27" s="227"/>
      <c r="E27" s="227"/>
      <c r="F27" s="227"/>
      <c r="G27" s="227"/>
      <c r="H27" s="227"/>
      <c r="I27" s="227"/>
    </row>
    <row r="28" spans="1:9" ht="13.5">
      <c r="A28" s="225" t="s">
        <v>3760</v>
      </c>
      <c r="B28" s="226" t="s">
        <v>3761</v>
      </c>
      <c r="C28" s="227">
        <f t="shared" si="1"/>
        <v>2600</v>
      </c>
      <c r="D28" s="227">
        <f aca="true" t="shared" si="5" ref="D28:I28">SUM(D29:D38)</f>
        <v>2600</v>
      </c>
      <c r="E28" s="227">
        <f t="shared" si="5"/>
        <v>0</v>
      </c>
      <c r="F28" s="227">
        <f t="shared" si="5"/>
        <v>0</v>
      </c>
      <c r="G28" s="227">
        <f t="shared" si="5"/>
        <v>0</v>
      </c>
      <c r="H28" s="227">
        <f t="shared" si="5"/>
        <v>0</v>
      </c>
      <c r="I28" s="227">
        <f t="shared" si="5"/>
        <v>0</v>
      </c>
    </row>
    <row r="29" spans="1:9" ht="13.5">
      <c r="A29" s="225" t="s">
        <v>3762</v>
      </c>
      <c r="B29" s="225" t="s">
        <v>3725</v>
      </c>
      <c r="C29" s="227">
        <f t="shared" si="1"/>
        <v>1575</v>
      </c>
      <c r="D29" s="227">
        <v>1575</v>
      </c>
      <c r="E29" s="227"/>
      <c r="F29" s="227"/>
      <c r="G29" s="227"/>
      <c r="H29" s="227"/>
      <c r="I29" s="227"/>
    </row>
    <row r="30" spans="1:9" ht="13.5">
      <c r="A30" s="225" t="s">
        <v>3763</v>
      </c>
      <c r="B30" s="225" t="s">
        <v>3727</v>
      </c>
      <c r="C30" s="227">
        <f t="shared" si="1"/>
        <v>206</v>
      </c>
      <c r="D30" s="227">
        <v>206</v>
      </c>
      <c r="E30" s="227"/>
      <c r="F30" s="227"/>
      <c r="G30" s="227"/>
      <c r="H30" s="227"/>
      <c r="I30" s="227"/>
    </row>
    <row r="31" spans="1:9" ht="13.5">
      <c r="A31" s="225" t="s">
        <v>3764</v>
      </c>
      <c r="B31" s="225" t="s">
        <v>3729</v>
      </c>
      <c r="C31" s="227">
        <f t="shared" si="1"/>
        <v>57</v>
      </c>
      <c r="D31" s="227">
        <v>57</v>
      </c>
      <c r="E31" s="227"/>
      <c r="F31" s="227"/>
      <c r="G31" s="227"/>
      <c r="H31" s="227"/>
      <c r="I31" s="227"/>
    </row>
    <row r="32" spans="1:9" ht="13.5">
      <c r="A32" s="225" t="s">
        <v>3765</v>
      </c>
      <c r="B32" s="225" t="s">
        <v>3766</v>
      </c>
      <c r="C32" s="227">
        <f t="shared" si="1"/>
        <v>0</v>
      </c>
      <c r="D32" s="227"/>
      <c r="E32" s="227"/>
      <c r="F32" s="227"/>
      <c r="G32" s="227"/>
      <c r="H32" s="227"/>
      <c r="I32" s="227"/>
    </row>
    <row r="33" spans="1:9" ht="13.5">
      <c r="A33" s="225" t="s">
        <v>3767</v>
      </c>
      <c r="B33" s="225" t="s">
        <v>3768</v>
      </c>
      <c r="C33" s="227">
        <f t="shared" si="1"/>
        <v>0</v>
      </c>
      <c r="D33" s="227"/>
      <c r="E33" s="227"/>
      <c r="F33" s="227"/>
      <c r="G33" s="227"/>
      <c r="H33" s="227"/>
      <c r="I33" s="227"/>
    </row>
    <row r="34" spans="1:9" ht="13.5">
      <c r="A34" s="225" t="s">
        <v>3769</v>
      </c>
      <c r="B34" s="225" t="s">
        <v>3770</v>
      </c>
      <c r="C34" s="227">
        <f t="shared" si="1"/>
        <v>0</v>
      </c>
      <c r="D34" s="227"/>
      <c r="E34" s="227"/>
      <c r="F34" s="227"/>
      <c r="G34" s="227"/>
      <c r="H34" s="227"/>
      <c r="I34" s="227"/>
    </row>
    <row r="35" spans="1:9" ht="13.5">
      <c r="A35" s="225" t="s">
        <v>3771</v>
      </c>
      <c r="B35" s="225" t="s">
        <v>3772</v>
      </c>
      <c r="C35" s="227">
        <f t="shared" si="1"/>
        <v>46</v>
      </c>
      <c r="D35" s="227">
        <v>46</v>
      </c>
      <c r="E35" s="227"/>
      <c r="F35" s="227"/>
      <c r="G35" s="227"/>
      <c r="H35" s="227"/>
      <c r="I35" s="227"/>
    </row>
    <row r="36" spans="1:9" ht="13.5">
      <c r="A36" s="225" t="s">
        <v>3773</v>
      </c>
      <c r="B36" s="225" t="s">
        <v>3774</v>
      </c>
      <c r="C36" s="227">
        <f t="shared" si="1"/>
        <v>0</v>
      </c>
      <c r="D36" s="227"/>
      <c r="E36" s="227"/>
      <c r="F36" s="227"/>
      <c r="G36" s="227"/>
      <c r="H36" s="227"/>
      <c r="I36" s="227"/>
    </row>
    <row r="37" spans="1:9" ht="13.5">
      <c r="A37" s="225" t="s">
        <v>3775</v>
      </c>
      <c r="B37" s="225" t="s">
        <v>3743</v>
      </c>
      <c r="C37" s="227">
        <f t="shared" si="1"/>
        <v>701</v>
      </c>
      <c r="D37" s="227">
        <v>701</v>
      </c>
      <c r="E37" s="227"/>
      <c r="F37" s="227"/>
      <c r="G37" s="227"/>
      <c r="H37" s="227"/>
      <c r="I37" s="227"/>
    </row>
    <row r="38" spans="1:9" ht="13.5">
      <c r="A38" s="225" t="s">
        <v>3776</v>
      </c>
      <c r="B38" s="225" t="s">
        <v>3777</v>
      </c>
      <c r="C38" s="227">
        <f t="shared" si="1"/>
        <v>15</v>
      </c>
      <c r="D38" s="227">
        <v>15</v>
      </c>
      <c r="E38" s="227"/>
      <c r="F38" s="227"/>
      <c r="G38" s="227"/>
      <c r="H38" s="227"/>
      <c r="I38" s="227"/>
    </row>
    <row r="39" spans="1:9" ht="13.5">
      <c r="A39" s="225" t="s">
        <v>3778</v>
      </c>
      <c r="B39" s="226" t="s">
        <v>3779</v>
      </c>
      <c r="C39" s="227">
        <f t="shared" si="1"/>
        <v>192</v>
      </c>
      <c r="D39" s="227">
        <f aca="true" t="shared" si="6" ref="D39:I39">SUM(D40:D49)</f>
        <v>192</v>
      </c>
      <c r="E39" s="227">
        <f t="shared" si="6"/>
        <v>0</v>
      </c>
      <c r="F39" s="227">
        <f t="shared" si="6"/>
        <v>0</v>
      </c>
      <c r="G39" s="227">
        <f t="shared" si="6"/>
        <v>0</v>
      </c>
      <c r="H39" s="227">
        <f t="shared" si="6"/>
        <v>0</v>
      </c>
      <c r="I39" s="227">
        <f t="shared" si="6"/>
        <v>0</v>
      </c>
    </row>
    <row r="40" spans="1:9" ht="13.5">
      <c r="A40" s="225" t="s">
        <v>3780</v>
      </c>
      <c r="B40" s="225" t="s">
        <v>3725</v>
      </c>
      <c r="C40" s="227">
        <f t="shared" si="1"/>
        <v>102</v>
      </c>
      <c r="D40" s="227">
        <v>102</v>
      </c>
      <c r="E40" s="227"/>
      <c r="F40" s="227"/>
      <c r="G40" s="227"/>
      <c r="H40" s="227"/>
      <c r="I40" s="227"/>
    </row>
    <row r="41" spans="1:9" ht="13.5">
      <c r="A41" s="225" t="s">
        <v>3781</v>
      </c>
      <c r="B41" s="225" t="s">
        <v>3727</v>
      </c>
      <c r="C41" s="227">
        <f t="shared" si="1"/>
        <v>48</v>
      </c>
      <c r="D41" s="228">
        <v>48</v>
      </c>
      <c r="E41" s="228"/>
      <c r="F41" s="227"/>
      <c r="G41" s="227"/>
      <c r="H41" s="227"/>
      <c r="I41" s="227"/>
    </row>
    <row r="42" spans="1:9" ht="13.5">
      <c r="A42" s="225" t="s">
        <v>3782</v>
      </c>
      <c r="B42" s="225" t="s">
        <v>3729</v>
      </c>
      <c r="C42" s="227">
        <f t="shared" si="1"/>
        <v>0</v>
      </c>
      <c r="D42" s="227"/>
      <c r="E42" s="227"/>
      <c r="F42" s="227"/>
      <c r="G42" s="227"/>
      <c r="H42" s="227"/>
      <c r="I42" s="227"/>
    </row>
    <row r="43" spans="1:9" ht="13.5">
      <c r="A43" s="225" t="s">
        <v>3783</v>
      </c>
      <c r="B43" s="225" t="s">
        <v>3784</v>
      </c>
      <c r="C43" s="227">
        <f t="shared" si="1"/>
        <v>0</v>
      </c>
      <c r="D43" s="227"/>
      <c r="E43" s="227"/>
      <c r="F43" s="227"/>
      <c r="G43" s="227"/>
      <c r="H43" s="227"/>
      <c r="I43" s="227"/>
    </row>
    <row r="44" spans="1:9" ht="13.5">
      <c r="A44" s="225" t="s">
        <v>3785</v>
      </c>
      <c r="B44" s="225" t="s">
        <v>3786</v>
      </c>
      <c r="C44" s="227">
        <f t="shared" si="1"/>
        <v>0</v>
      </c>
      <c r="D44" s="227"/>
      <c r="E44" s="227"/>
      <c r="F44" s="227"/>
      <c r="G44" s="227"/>
      <c r="H44" s="227"/>
      <c r="I44" s="227"/>
    </row>
    <row r="45" spans="1:9" ht="13.5">
      <c r="A45" s="225" t="s">
        <v>3787</v>
      </c>
      <c r="B45" s="225" t="s">
        <v>3788</v>
      </c>
      <c r="C45" s="227">
        <f t="shared" si="1"/>
        <v>0</v>
      </c>
      <c r="D45" s="227"/>
      <c r="E45" s="227"/>
      <c r="F45" s="227"/>
      <c r="G45" s="227"/>
      <c r="H45" s="227"/>
      <c r="I45" s="227"/>
    </row>
    <row r="46" spans="1:9" ht="13.5">
      <c r="A46" s="225" t="s">
        <v>3789</v>
      </c>
      <c r="B46" s="225" t="s">
        <v>3790</v>
      </c>
      <c r="C46" s="227">
        <f t="shared" si="1"/>
        <v>0</v>
      </c>
      <c r="D46" s="227"/>
      <c r="E46" s="227"/>
      <c r="F46" s="227"/>
      <c r="G46" s="227"/>
      <c r="H46" s="227"/>
      <c r="I46" s="227"/>
    </row>
    <row r="47" spans="1:9" ht="13.5">
      <c r="A47" s="225" t="s">
        <v>3791</v>
      </c>
      <c r="B47" s="225" t="s">
        <v>3792</v>
      </c>
      <c r="C47" s="227">
        <f t="shared" si="1"/>
        <v>0</v>
      </c>
      <c r="D47" s="227"/>
      <c r="E47" s="227"/>
      <c r="F47" s="227"/>
      <c r="G47" s="227"/>
      <c r="H47" s="227"/>
      <c r="I47" s="227"/>
    </row>
    <row r="48" spans="1:9" ht="13.5">
      <c r="A48" s="225" t="s">
        <v>3793</v>
      </c>
      <c r="B48" s="225" t="s">
        <v>3743</v>
      </c>
      <c r="C48" s="227">
        <f t="shared" si="1"/>
        <v>42</v>
      </c>
      <c r="D48" s="227">
        <v>42</v>
      </c>
      <c r="E48" s="227"/>
      <c r="F48" s="227"/>
      <c r="G48" s="227"/>
      <c r="H48" s="227"/>
      <c r="I48" s="227"/>
    </row>
    <row r="49" spans="1:9" ht="13.5">
      <c r="A49" s="225" t="s">
        <v>3794</v>
      </c>
      <c r="B49" s="225" t="s">
        <v>3795</v>
      </c>
      <c r="C49" s="227">
        <f t="shared" si="1"/>
        <v>0</v>
      </c>
      <c r="D49" s="227"/>
      <c r="E49" s="227"/>
      <c r="F49" s="227"/>
      <c r="G49" s="227"/>
      <c r="H49" s="227"/>
      <c r="I49" s="227"/>
    </row>
    <row r="50" spans="1:9" ht="13.5">
      <c r="A50" s="225" t="s">
        <v>3796</v>
      </c>
      <c r="B50" s="226" t="s">
        <v>3797</v>
      </c>
      <c r="C50" s="227">
        <f t="shared" si="1"/>
        <v>196</v>
      </c>
      <c r="D50" s="227">
        <f aca="true" t="shared" si="7" ref="D50:I50">SUM(D51:D60)</f>
        <v>196</v>
      </c>
      <c r="E50" s="227">
        <f t="shared" si="7"/>
        <v>0</v>
      </c>
      <c r="F50" s="227">
        <f t="shared" si="7"/>
        <v>0</v>
      </c>
      <c r="G50" s="227">
        <f t="shared" si="7"/>
        <v>0</v>
      </c>
      <c r="H50" s="227">
        <f t="shared" si="7"/>
        <v>0</v>
      </c>
      <c r="I50" s="227">
        <f t="shared" si="7"/>
        <v>0</v>
      </c>
    </row>
    <row r="51" spans="1:9" ht="13.5">
      <c r="A51" s="225" t="s">
        <v>3798</v>
      </c>
      <c r="B51" s="225" t="s">
        <v>3725</v>
      </c>
      <c r="C51" s="227">
        <f t="shared" si="1"/>
        <v>104</v>
      </c>
      <c r="D51" s="227">
        <v>104</v>
      </c>
      <c r="E51" s="227"/>
      <c r="F51" s="227"/>
      <c r="G51" s="227"/>
      <c r="H51" s="227"/>
      <c r="I51" s="227"/>
    </row>
    <row r="52" spans="1:9" ht="13.5">
      <c r="A52" s="225" t="s">
        <v>3799</v>
      </c>
      <c r="B52" s="225" t="s">
        <v>3727</v>
      </c>
      <c r="C52" s="227">
        <f t="shared" si="1"/>
        <v>0</v>
      </c>
      <c r="D52" s="227"/>
      <c r="E52" s="227"/>
      <c r="F52" s="227"/>
      <c r="G52" s="227"/>
      <c r="H52" s="227"/>
      <c r="I52" s="227"/>
    </row>
    <row r="53" spans="1:9" ht="13.5">
      <c r="A53" s="225" t="s">
        <v>3800</v>
      </c>
      <c r="B53" s="225" t="s">
        <v>3729</v>
      </c>
      <c r="C53" s="227">
        <f t="shared" si="1"/>
        <v>0</v>
      </c>
      <c r="D53" s="227"/>
      <c r="E53" s="227"/>
      <c r="F53" s="227"/>
      <c r="G53" s="227"/>
      <c r="H53" s="227"/>
      <c r="I53" s="227"/>
    </row>
    <row r="54" spans="1:9" ht="13.5">
      <c r="A54" s="229" t="s">
        <v>3801</v>
      </c>
      <c r="B54" s="229" t="s">
        <v>3802</v>
      </c>
      <c r="C54" s="227">
        <f t="shared" si="1"/>
        <v>5</v>
      </c>
      <c r="D54" s="228">
        <v>5</v>
      </c>
      <c r="E54" s="228"/>
      <c r="F54" s="228"/>
      <c r="G54" s="228"/>
      <c r="H54" s="228"/>
      <c r="I54" s="228"/>
    </row>
    <row r="55" spans="1:9" ht="13.5">
      <c r="A55" s="225" t="s">
        <v>3803</v>
      </c>
      <c r="B55" s="225" t="s">
        <v>3804</v>
      </c>
      <c r="C55" s="227">
        <f t="shared" si="1"/>
        <v>87</v>
      </c>
      <c r="D55" s="227">
        <v>87</v>
      </c>
      <c r="E55" s="227"/>
      <c r="F55" s="227"/>
      <c r="G55" s="227"/>
      <c r="H55" s="227"/>
      <c r="I55" s="227"/>
    </row>
    <row r="56" spans="1:9" ht="13.5">
      <c r="A56" s="225" t="s">
        <v>3805</v>
      </c>
      <c r="B56" s="225" t="s">
        <v>3806</v>
      </c>
      <c r="C56" s="227">
        <f t="shared" si="1"/>
        <v>0</v>
      </c>
      <c r="D56" s="227"/>
      <c r="E56" s="227"/>
      <c r="F56" s="227"/>
      <c r="G56" s="227"/>
      <c r="H56" s="227"/>
      <c r="I56" s="227"/>
    </row>
    <row r="57" spans="1:9" ht="13.5">
      <c r="A57" s="225" t="s">
        <v>3807</v>
      </c>
      <c r="B57" s="225" t="s">
        <v>3808</v>
      </c>
      <c r="C57" s="227">
        <f t="shared" si="1"/>
        <v>0</v>
      </c>
      <c r="D57" s="227"/>
      <c r="E57" s="227"/>
      <c r="F57" s="227"/>
      <c r="G57" s="227"/>
      <c r="H57" s="227"/>
      <c r="I57" s="227"/>
    </row>
    <row r="58" spans="1:9" ht="13.5">
      <c r="A58" s="225" t="s">
        <v>3809</v>
      </c>
      <c r="B58" s="225" t="s">
        <v>3810</v>
      </c>
      <c r="C58" s="227">
        <f t="shared" si="1"/>
        <v>0</v>
      </c>
      <c r="D58" s="227"/>
      <c r="E58" s="227"/>
      <c r="F58" s="227"/>
      <c r="G58" s="227"/>
      <c r="H58" s="227"/>
      <c r="I58" s="227"/>
    </row>
    <row r="59" spans="1:9" ht="13.5">
      <c r="A59" s="225" t="s">
        <v>3811</v>
      </c>
      <c r="B59" s="225" t="s">
        <v>3743</v>
      </c>
      <c r="C59" s="227">
        <f t="shared" si="1"/>
        <v>0</v>
      </c>
      <c r="D59" s="227"/>
      <c r="E59" s="227"/>
      <c r="F59" s="227"/>
      <c r="G59" s="227"/>
      <c r="H59" s="227"/>
      <c r="I59" s="227"/>
    </row>
    <row r="60" spans="1:9" ht="13.5">
      <c r="A60" s="225" t="s">
        <v>3812</v>
      </c>
      <c r="B60" s="225" t="s">
        <v>3813</v>
      </c>
      <c r="C60" s="227">
        <f t="shared" si="1"/>
        <v>0</v>
      </c>
      <c r="D60" s="227"/>
      <c r="E60" s="227"/>
      <c r="F60" s="227"/>
      <c r="G60" s="227"/>
      <c r="H60" s="227"/>
      <c r="I60" s="227"/>
    </row>
    <row r="61" spans="1:9" ht="13.5">
      <c r="A61" s="225" t="s">
        <v>3814</v>
      </c>
      <c r="B61" s="226" t="s">
        <v>3815</v>
      </c>
      <c r="C61" s="227">
        <f t="shared" si="1"/>
        <v>924</v>
      </c>
      <c r="D61" s="227">
        <f aca="true" t="shared" si="8" ref="D61:I61">SUM(D62:D71)</f>
        <v>524</v>
      </c>
      <c r="E61" s="227">
        <f t="shared" si="8"/>
        <v>0</v>
      </c>
      <c r="F61" s="227">
        <f t="shared" si="8"/>
        <v>0</v>
      </c>
      <c r="G61" s="227">
        <f t="shared" si="8"/>
        <v>0</v>
      </c>
      <c r="H61" s="227">
        <f t="shared" si="8"/>
        <v>0</v>
      </c>
      <c r="I61" s="227">
        <f t="shared" si="8"/>
        <v>400</v>
      </c>
    </row>
    <row r="62" spans="1:9" ht="13.5">
      <c r="A62" s="225" t="s">
        <v>3816</v>
      </c>
      <c r="B62" s="225" t="s">
        <v>3725</v>
      </c>
      <c r="C62" s="227">
        <f t="shared" si="1"/>
        <v>234</v>
      </c>
      <c r="D62" s="228">
        <v>234</v>
      </c>
      <c r="E62" s="228"/>
      <c r="F62" s="227"/>
      <c r="G62" s="227"/>
      <c r="H62" s="227"/>
      <c r="I62" s="227"/>
    </row>
    <row r="63" spans="1:9" ht="13.5">
      <c r="A63" s="225" t="s">
        <v>3817</v>
      </c>
      <c r="B63" s="225" t="s">
        <v>3727</v>
      </c>
      <c r="C63" s="227">
        <f t="shared" si="1"/>
        <v>123</v>
      </c>
      <c r="D63" s="227">
        <v>123</v>
      </c>
      <c r="E63" s="227"/>
      <c r="F63" s="227"/>
      <c r="G63" s="227"/>
      <c r="H63" s="227"/>
      <c r="I63" s="227"/>
    </row>
    <row r="64" spans="1:9" ht="13.5">
      <c r="A64" s="225" t="s">
        <v>3818</v>
      </c>
      <c r="B64" s="225" t="s">
        <v>3729</v>
      </c>
      <c r="C64" s="227">
        <f t="shared" si="1"/>
        <v>0</v>
      </c>
      <c r="D64" s="227"/>
      <c r="E64" s="227"/>
      <c r="F64" s="227"/>
      <c r="G64" s="227"/>
      <c r="H64" s="227"/>
      <c r="I64" s="227"/>
    </row>
    <row r="65" spans="1:9" ht="13.5">
      <c r="A65" s="225" t="s">
        <v>3819</v>
      </c>
      <c r="B65" s="225" t="s">
        <v>3820</v>
      </c>
      <c r="C65" s="227">
        <f t="shared" si="1"/>
        <v>0</v>
      </c>
      <c r="D65" s="227"/>
      <c r="E65" s="227"/>
      <c r="F65" s="227"/>
      <c r="G65" s="227"/>
      <c r="H65" s="227"/>
      <c r="I65" s="227"/>
    </row>
    <row r="66" spans="1:9" ht="13.5">
      <c r="A66" s="225" t="s">
        <v>3821</v>
      </c>
      <c r="B66" s="225" t="s">
        <v>3822</v>
      </c>
      <c r="C66" s="227">
        <f t="shared" si="1"/>
        <v>0</v>
      </c>
      <c r="D66" s="227"/>
      <c r="E66" s="227"/>
      <c r="F66" s="227"/>
      <c r="G66" s="227"/>
      <c r="H66" s="227"/>
      <c r="I66" s="227"/>
    </row>
    <row r="67" spans="1:9" ht="13.5">
      <c r="A67" s="225" t="s">
        <v>3823</v>
      </c>
      <c r="B67" s="225" t="s">
        <v>3824</v>
      </c>
      <c r="C67" s="227">
        <f t="shared" si="1"/>
        <v>0</v>
      </c>
      <c r="D67" s="227"/>
      <c r="E67" s="227"/>
      <c r="F67" s="227"/>
      <c r="G67" s="227"/>
      <c r="H67" s="227"/>
      <c r="I67" s="227"/>
    </row>
    <row r="68" spans="1:9" ht="13.5">
      <c r="A68" s="225" t="s">
        <v>3825</v>
      </c>
      <c r="B68" s="225" t="s">
        <v>3826</v>
      </c>
      <c r="C68" s="227">
        <f t="shared" si="1"/>
        <v>120</v>
      </c>
      <c r="D68" s="227">
        <v>120</v>
      </c>
      <c r="E68" s="227"/>
      <c r="F68" s="227"/>
      <c r="G68" s="227"/>
      <c r="H68" s="227"/>
      <c r="I68" s="227"/>
    </row>
    <row r="69" spans="1:9" ht="13.5">
      <c r="A69" s="225" t="s">
        <v>3827</v>
      </c>
      <c r="B69" s="225" t="s">
        <v>3828</v>
      </c>
      <c r="C69" s="227">
        <f t="shared" si="1"/>
        <v>400</v>
      </c>
      <c r="D69" s="227"/>
      <c r="E69" s="227"/>
      <c r="F69" s="227"/>
      <c r="G69" s="227"/>
      <c r="H69" s="227"/>
      <c r="I69" s="227">
        <v>400</v>
      </c>
    </row>
    <row r="70" spans="1:9" ht="13.5">
      <c r="A70" s="225" t="s">
        <v>3829</v>
      </c>
      <c r="B70" s="225" t="s">
        <v>3743</v>
      </c>
      <c r="C70" s="227">
        <f aca="true" t="shared" si="9" ref="C70:C133">SUM(D70:I70)</f>
        <v>47</v>
      </c>
      <c r="D70" s="227">
        <v>47</v>
      </c>
      <c r="E70" s="227"/>
      <c r="F70" s="227"/>
      <c r="G70" s="227"/>
      <c r="H70" s="227"/>
      <c r="I70" s="227"/>
    </row>
    <row r="71" spans="1:9" ht="13.5">
      <c r="A71" s="225" t="s">
        <v>3830</v>
      </c>
      <c r="B71" s="225" t="s">
        <v>3831</v>
      </c>
      <c r="C71" s="227">
        <f t="shared" si="9"/>
        <v>0</v>
      </c>
      <c r="D71" s="227"/>
      <c r="E71" s="227"/>
      <c r="F71" s="227"/>
      <c r="G71" s="227"/>
      <c r="H71" s="227"/>
      <c r="I71" s="227"/>
    </row>
    <row r="72" spans="1:9" ht="13.5">
      <c r="A72" s="225" t="s">
        <v>3832</v>
      </c>
      <c r="B72" s="226" t="s">
        <v>3833</v>
      </c>
      <c r="C72" s="227">
        <f t="shared" si="9"/>
        <v>200</v>
      </c>
      <c r="D72" s="227">
        <f aca="true" t="shared" si="10" ref="D72:I72">SUM(D73:D79)</f>
        <v>0</v>
      </c>
      <c r="E72" s="227">
        <f t="shared" si="10"/>
        <v>0</v>
      </c>
      <c r="F72" s="227">
        <f t="shared" si="10"/>
        <v>0</v>
      </c>
      <c r="G72" s="227">
        <f t="shared" si="10"/>
        <v>0</v>
      </c>
      <c r="H72" s="227">
        <f t="shared" si="10"/>
        <v>0</v>
      </c>
      <c r="I72" s="227">
        <f t="shared" si="10"/>
        <v>200</v>
      </c>
    </row>
    <row r="73" spans="1:9" ht="13.5">
      <c r="A73" s="225" t="s">
        <v>3834</v>
      </c>
      <c r="B73" s="225" t="s">
        <v>3725</v>
      </c>
      <c r="C73" s="227">
        <f t="shared" si="9"/>
        <v>0</v>
      </c>
      <c r="D73" s="227"/>
      <c r="E73" s="227"/>
      <c r="F73" s="227"/>
      <c r="G73" s="227"/>
      <c r="H73" s="227"/>
      <c r="I73" s="227"/>
    </row>
    <row r="74" spans="1:9" ht="13.5">
      <c r="A74" s="225" t="s">
        <v>3835</v>
      </c>
      <c r="B74" s="225" t="s">
        <v>3727</v>
      </c>
      <c r="C74" s="227">
        <f t="shared" si="9"/>
        <v>200</v>
      </c>
      <c r="D74" s="227"/>
      <c r="E74" s="227"/>
      <c r="F74" s="227"/>
      <c r="G74" s="227"/>
      <c r="H74" s="227"/>
      <c r="I74" s="227">
        <v>200</v>
      </c>
    </row>
    <row r="75" spans="1:9" ht="13.5">
      <c r="A75" s="225" t="s">
        <v>3836</v>
      </c>
      <c r="B75" s="225" t="s">
        <v>3729</v>
      </c>
      <c r="C75" s="227">
        <f t="shared" si="9"/>
        <v>0</v>
      </c>
      <c r="D75" s="227"/>
      <c r="E75" s="227"/>
      <c r="F75" s="227"/>
      <c r="G75" s="227"/>
      <c r="H75" s="227"/>
      <c r="I75" s="227"/>
    </row>
    <row r="76" spans="1:9" ht="13.5">
      <c r="A76" s="225" t="s">
        <v>3837</v>
      </c>
      <c r="B76" s="225" t="s">
        <v>3826</v>
      </c>
      <c r="C76" s="227">
        <f t="shared" si="9"/>
        <v>0</v>
      </c>
      <c r="D76" s="227"/>
      <c r="E76" s="227"/>
      <c r="F76" s="227"/>
      <c r="G76" s="227"/>
      <c r="H76" s="227"/>
      <c r="I76" s="227"/>
    </row>
    <row r="77" spans="1:9" ht="13.5">
      <c r="A77" s="225">
        <v>2010710</v>
      </c>
      <c r="B77" s="225" t="s">
        <v>3838</v>
      </c>
      <c r="C77" s="227">
        <f t="shared" si="9"/>
        <v>0</v>
      </c>
      <c r="D77" s="227"/>
      <c r="E77" s="227"/>
      <c r="F77" s="227"/>
      <c r="G77" s="227"/>
      <c r="H77" s="227"/>
      <c r="I77" s="227"/>
    </row>
    <row r="78" spans="1:9" ht="13.5">
      <c r="A78" s="225" t="s">
        <v>3839</v>
      </c>
      <c r="B78" s="225" t="s">
        <v>3743</v>
      </c>
      <c r="C78" s="227">
        <f t="shared" si="9"/>
        <v>0</v>
      </c>
      <c r="D78" s="227"/>
      <c r="E78" s="227"/>
      <c r="F78" s="227"/>
      <c r="G78" s="227"/>
      <c r="H78" s="227"/>
      <c r="I78" s="227"/>
    </row>
    <row r="79" spans="1:9" ht="13.5">
      <c r="A79" s="225" t="s">
        <v>3840</v>
      </c>
      <c r="B79" s="225" t="s">
        <v>3841</v>
      </c>
      <c r="C79" s="227">
        <f t="shared" si="9"/>
        <v>0</v>
      </c>
      <c r="D79" s="227"/>
      <c r="E79" s="227"/>
      <c r="F79" s="227"/>
      <c r="G79" s="227"/>
      <c r="H79" s="227"/>
      <c r="I79" s="227"/>
    </row>
    <row r="80" spans="1:9" ht="13.5">
      <c r="A80" s="225" t="s">
        <v>3842</v>
      </c>
      <c r="B80" s="226" t="s">
        <v>3843</v>
      </c>
      <c r="C80" s="227">
        <f t="shared" si="9"/>
        <v>200</v>
      </c>
      <c r="D80" s="227">
        <f aca="true" t="shared" si="11" ref="D80:I80">SUM(D81:D88)</f>
        <v>200</v>
      </c>
      <c r="E80" s="227">
        <f t="shared" si="11"/>
        <v>0</v>
      </c>
      <c r="F80" s="227">
        <f t="shared" si="11"/>
        <v>0</v>
      </c>
      <c r="G80" s="227">
        <f t="shared" si="11"/>
        <v>0</v>
      </c>
      <c r="H80" s="227">
        <f t="shared" si="11"/>
        <v>0</v>
      </c>
      <c r="I80" s="227">
        <f t="shared" si="11"/>
        <v>0</v>
      </c>
    </row>
    <row r="81" spans="1:9" ht="13.5">
      <c r="A81" s="225" t="s">
        <v>3844</v>
      </c>
      <c r="B81" s="225" t="s">
        <v>3725</v>
      </c>
      <c r="C81" s="227">
        <f t="shared" si="9"/>
        <v>89</v>
      </c>
      <c r="D81" s="227">
        <v>89</v>
      </c>
      <c r="E81" s="227"/>
      <c r="F81" s="227"/>
      <c r="G81" s="227"/>
      <c r="H81" s="227"/>
      <c r="I81" s="227"/>
    </row>
    <row r="82" spans="1:9" ht="13.5">
      <c r="A82" s="225" t="s">
        <v>3845</v>
      </c>
      <c r="B82" s="225" t="s">
        <v>3727</v>
      </c>
      <c r="C82" s="227">
        <f t="shared" si="9"/>
        <v>0</v>
      </c>
      <c r="D82" s="227"/>
      <c r="E82" s="227"/>
      <c r="F82" s="227"/>
      <c r="G82" s="227"/>
      <c r="H82" s="227"/>
      <c r="I82" s="227"/>
    </row>
    <row r="83" spans="1:9" ht="13.5">
      <c r="A83" s="225" t="s">
        <v>3846</v>
      </c>
      <c r="B83" s="225" t="s">
        <v>3729</v>
      </c>
      <c r="C83" s="227">
        <f t="shared" si="9"/>
        <v>0</v>
      </c>
      <c r="D83" s="227"/>
      <c r="E83" s="227"/>
      <c r="F83" s="227"/>
      <c r="G83" s="227"/>
      <c r="H83" s="227"/>
      <c r="I83" s="227"/>
    </row>
    <row r="84" spans="1:9" ht="13.5">
      <c r="A84" s="225" t="s">
        <v>3847</v>
      </c>
      <c r="B84" s="225" t="s">
        <v>3848</v>
      </c>
      <c r="C84" s="227">
        <f t="shared" si="9"/>
        <v>31</v>
      </c>
      <c r="D84" s="227">
        <v>31</v>
      </c>
      <c r="E84" s="227"/>
      <c r="F84" s="227"/>
      <c r="G84" s="227"/>
      <c r="H84" s="227"/>
      <c r="I84" s="227"/>
    </row>
    <row r="85" spans="1:9" ht="13.5">
      <c r="A85" s="225" t="s">
        <v>3849</v>
      </c>
      <c r="B85" s="225" t="s">
        <v>3850</v>
      </c>
      <c r="C85" s="227">
        <f t="shared" si="9"/>
        <v>0</v>
      </c>
      <c r="D85" s="227"/>
      <c r="E85" s="227"/>
      <c r="F85" s="227"/>
      <c r="G85" s="227"/>
      <c r="H85" s="227"/>
      <c r="I85" s="227"/>
    </row>
    <row r="86" spans="1:9" ht="13.5">
      <c r="A86" s="225" t="s">
        <v>3851</v>
      </c>
      <c r="B86" s="225" t="s">
        <v>3826</v>
      </c>
      <c r="C86" s="227">
        <f t="shared" si="9"/>
        <v>1</v>
      </c>
      <c r="D86" s="227">
        <v>1</v>
      </c>
      <c r="E86" s="227"/>
      <c r="F86" s="227"/>
      <c r="G86" s="227"/>
      <c r="H86" s="227"/>
      <c r="I86" s="227"/>
    </row>
    <row r="87" spans="1:9" ht="13.5">
      <c r="A87" s="225" t="s">
        <v>3852</v>
      </c>
      <c r="B87" s="225" t="s">
        <v>3743</v>
      </c>
      <c r="C87" s="227">
        <f t="shared" si="9"/>
        <v>29</v>
      </c>
      <c r="D87" s="227">
        <v>29</v>
      </c>
      <c r="E87" s="227"/>
      <c r="F87" s="227"/>
      <c r="G87" s="227"/>
      <c r="H87" s="227"/>
      <c r="I87" s="227"/>
    </row>
    <row r="88" spans="1:9" ht="13.5">
      <c r="A88" s="225" t="s">
        <v>3853</v>
      </c>
      <c r="B88" s="225" t="s">
        <v>3854</v>
      </c>
      <c r="C88" s="227">
        <f t="shared" si="9"/>
        <v>50</v>
      </c>
      <c r="D88" s="227">
        <v>50</v>
      </c>
      <c r="E88" s="227"/>
      <c r="F88" s="227"/>
      <c r="G88" s="227"/>
      <c r="H88" s="227"/>
      <c r="I88" s="227"/>
    </row>
    <row r="89" spans="1:9" ht="13.5">
      <c r="A89" s="225" t="s">
        <v>3855</v>
      </c>
      <c r="B89" s="226" t="s">
        <v>3856</v>
      </c>
      <c r="C89" s="227">
        <f t="shared" si="9"/>
        <v>0</v>
      </c>
      <c r="D89" s="227">
        <f aca="true" t="shared" si="12" ref="D89:I89">SUM(D90:D101)</f>
        <v>0</v>
      </c>
      <c r="E89" s="227">
        <f t="shared" si="12"/>
        <v>0</v>
      </c>
      <c r="F89" s="227">
        <f t="shared" si="12"/>
        <v>0</v>
      </c>
      <c r="G89" s="227">
        <f t="shared" si="12"/>
        <v>0</v>
      </c>
      <c r="H89" s="227">
        <f t="shared" si="12"/>
        <v>0</v>
      </c>
      <c r="I89" s="227">
        <f t="shared" si="12"/>
        <v>0</v>
      </c>
    </row>
    <row r="90" spans="1:9" ht="13.5">
      <c r="A90" s="225" t="s">
        <v>3857</v>
      </c>
      <c r="B90" s="225" t="s">
        <v>3725</v>
      </c>
      <c r="C90" s="227">
        <f t="shared" si="9"/>
        <v>0</v>
      </c>
      <c r="D90" s="227"/>
      <c r="E90" s="227"/>
      <c r="F90" s="227"/>
      <c r="G90" s="227"/>
      <c r="H90" s="227"/>
      <c r="I90" s="227"/>
    </row>
    <row r="91" spans="1:9" ht="13.5">
      <c r="A91" s="225" t="s">
        <v>3858</v>
      </c>
      <c r="B91" s="225" t="s">
        <v>3727</v>
      </c>
      <c r="C91" s="227">
        <f t="shared" si="9"/>
        <v>0</v>
      </c>
      <c r="D91" s="227"/>
      <c r="E91" s="227"/>
      <c r="F91" s="227"/>
      <c r="G91" s="227"/>
      <c r="H91" s="227"/>
      <c r="I91" s="227"/>
    </row>
    <row r="92" spans="1:9" ht="13.5">
      <c r="A92" s="225" t="s">
        <v>3859</v>
      </c>
      <c r="B92" s="225" t="s">
        <v>3729</v>
      </c>
      <c r="C92" s="227">
        <f t="shared" si="9"/>
        <v>0</v>
      </c>
      <c r="D92" s="227"/>
      <c r="E92" s="227"/>
      <c r="F92" s="227"/>
      <c r="G92" s="227"/>
      <c r="H92" s="227"/>
      <c r="I92" s="227"/>
    </row>
    <row r="93" spans="1:9" ht="13.5">
      <c r="A93" s="225" t="s">
        <v>3860</v>
      </c>
      <c r="B93" s="225" t="s">
        <v>3861</v>
      </c>
      <c r="C93" s="227">
        <f t="shared" si="9"/>
        <v>0</v>
      </c>
      <c r="D93" s="227"/>
      <c r="E93" s="227"/>
      <c r="F93" s="227"/>
      <c r="G93" s="227"/>
      <c r="H93" s="227"/>
      <c r="I93" s="227"/>
    </row>
    <row r="94" spans="1:9" ht="13.5">
      <c r="A94" s="225" t="s">
        <v>3862</v>
      </c>
      <c r="B94" s="225" t="s">
        <v>3863</v>
      </c>
      <c r="C94" s="227">
        <f t="shared" si="9"/>
        <v>0</v>
      </c>
      <c r="D94" s="227"/>
      <c r="E94" s="227"/>
      <c r="F94" s="227"/>
      <c r="G94" s="227"/>
      <c r="H94" s="227"/>
      <c r="I94" s="227"/>
    </row>
    <row r="95" spans="1:9" ht="13.5">
      <c r="A95" s="225" t="s">
        <v>3864</v>
      </c>
      <c r="B95" s="225" t="s">
        <v>3826</v>
      </c>
      <c r="C95" s="227">
        <f t="shared" si="9"/>
        <v>0</v>
      </c>
      <c r="D95" s="227"/>
      <c r="E95" s="227"/>
      <c r="F95" s="227"/>
      <c r="G95" s="227"/>
      <c r="H95" s="227"/>
      <c r="I95" s="227"/>
    </row>
    <row r="96" spans="1:9" ht="13.5">
      <c r="A96" s="225" t="s">
        <v>3865</v>
      </c>
      <c r="B96" s="225" t="s">
        <v>3866</v>
      </c>
      <c r="C96" s="227">
        <f t="shared" si="9"/>
        <v>0</v>
      </c>
      <c r="D96" s="227"/>
      <c r="E96" s="227"/>
      <c r="F96" s="227"/>
      <c r="G96" s="227"/>
      <c r="H96" s="227"/>
      <c r="I96" s="227"/>
    </row>
    <row r="97" spans="1:9" ht="13.5">
      <c r="A97" s="225" t="s">
        <v>3867</v>
      </c>
      <c r="B97" s="225" t="s">
        <v>3868</v>
      </c>
      <c r="C97" s="227">
        <f t="shared" si="9"/>
        <v>0</v>
      </c>
      <c r="D97" s="227"/>
      <c r="E97" s="227"/>
      <c r="F97" s="227"/>
      <c r="G97" s="227"/>
      <c r="H97" s="227"/>
      <c r="I97" s="227"/>
    </row>
    <row r="98" spans="1:9" ht="13.5">
      <c r="A98" s="225" t="s">
        <v>3869</v>
      </c>
      <c r="B98" s="225" t="s">
        <v>3870</v>
      </c>
      <c r="C98" s="227">
        <f t="shared" si="9"/>
        <v>0</v>
      </c>
      <c r="D98" s="227"/>
      <c r="E98" s="227"/>
      <c r="F98" s="227"/>
      <c r="G98" s="227"/>
      <c r="H98" s="227"/>
      <c r="I98" s="227"/>
    </row>
    <row r="99" spans="1:9" ht="13.5">
      <c r="A99" s="225" t="s">
        <v>3871</v>
      </c>
      <c r="B99" s="225" t="s">
        <v>3872</v>
      </c>
      <c r="C99" s="227">
        <f t="shared" si="9"/>
        <v>0</v>
      </c>
      <c r="D99" s="227"/>
      <c r="E99" s="227"/>
      <c r="F99" s="227"/>
      <c r="G99" s="227"/>
      <c r="H99" s="227"/>
      <c r="I99" s="227"/>
    </row>
    <row r="100" spans="1:9" ht="13.5">
      <c r="A100" s="225" t="s">
        <v>3873</v>
      </c>
      <c r="B100" s="225" t="s">
        <v>3743</v>
      </c>
      <c r="C100" s="227">
        <f t="shared" si="9"/>
        <v>0</v>
      </c>
      <c r="D100" s="227"/>
      <c r="E100" s="227"/>
      <c r="F100" s="227"/>
      <c r="G100" s="227"/>
      <c r="H100" s="227"/>
      <c r="I100" s="227"/>
    </row>
    <row r="101" spans="1:9" ht="13.5">
      <c r="A101" s="225" t="s">
        <v>3874</v>
      </c>
      <c r="B101" s="225" t="s">
        <v>3875</v>
      </c>
      <c r="C101" s="227">
        <f t="shared" si="9"/>
        <v>0</v>
      </c>
      <c r="D101" s="227"/>
      <c r="E101" s="227"/>
      <c r="F101" s="227"/>
      <c r="G101" s="227"/>
      <c r="H101" s="227"/>
      <c r="I101" s="227"/>
    </row>
    <row r="102" spans="1:9" ht="13.5">
      <c r="A102" s="230" t="s">
        <v>3876</v>
      </c>
      <c r="B102" s="231" t="s">
        <v>3877</v>
      </c>
      <c r="C102" s="227">
        <f t="shared" si="9"/>
        <v>407</v>
      </c>
      <c r="D102" s="232">
        <f aca="true" t="shared" si="13" ref="D102:I102">SUM(D103:D110)</f>
        <v>407</v>
      </c>
      <c r="E102" s="232">
        <f t="shared" si="13"/>
        <v>0</v>
      </c>
      <c r="F102" s="232">
        <f t="shared" si="13"/>
        <v>0</v>
      </c>
      <c r="G102" s="232">
        <f t="shared" si="13"/>
        <v>0</v>
      </c>
      <c r="H102" s="232">
        <f t="shared" si="13"/>
        <v>0</v>
      </c>
      <c r="I102" s="232">
        <f t="shared" si="13"/>
        <v>0</v>
      </c>
    </row>
    <row r="103" spans="1:9" ht="13.5">
      <c r="A103" s="225" t="s">
        <v>3878</v>
      </c>
      <c r="B103" s="225" t="s">
        <v>3725</v>
      </c>
      <c r="C103" s="227">
        <f t="shared" si="9"/>
        <v>350</v>
      </c>
      <c r="D103" s="227">
        <v>350</v>
      </c>
      <c r="E103" s="227"/>
      <c r="F103" s="227"/>
      <c r="G103" s="227"/>
      <c r="H103" s="227"/>
      <c r="I103" s="227"/>
    </row>
    <row r="104" spans="1:9" ht="13.5">
      <c r="A104" s="225" t="s">
        <v>3879</v>
      </c>
      <c r="B104" s="225" t="s">
        <v>3727</v>
      </c>
      <c r="C104" s="227">
        <f t="shared" si="9"/>
        <v>0</v>
      </c>
      <c r="D104" s="227"/>
      <c r="E104" s="227"/>
      <c r="F104" s="227"/>
      <c r="G104" s="227"/>
      <c r="H104" s="227"/>
      <c r="I104" s="227"/>
    </row>
    <row r="105" spans="1:9" ht="13.5">
      <c r="A105" s="225" t="s">
        <v>3880</v>
      </c>
      <c r="B105" s="225" t="s">
        <v>3729</v>
      </c>
      <c r="C105" s="227">
        <f t="shared" si="9"/>
        <v>0</v>
      </c>
      <c r="D105" s="227"/>
      <c r="E105" s="227"/>
      <c r="F105" s="227"/>
      <c r="G105" s="227"/>
      <c r="H105" s="227"/>
      <c r="I105" s="227"/>
    </row>
    <row r="106" spans="1:9" ht="13.5">
      <c r="A106" s="225" t="s">
        <v>3881</v>
      </c>
      <c r="B106" s="225" t="s">
        <v>3882</v>
      </c>
      <c r="C106" s="227">
        <f t="shared" si="9"/>
        <v>25</v>
      </c>
      <c r="D106" s="227">
        <v>25</v>
      </c>
      <c r="E106" s="227"/>
      <c r="F106" s="227"/>
      <c r="G106" s="227"/>
      <c r="H106" s="227"/>
      <c r="I106" s="227"/>
    </row>
    <row r="107" spans="1:9" ht="13.5">
      <c r="A107" s="225" t="s">
        <v>3883</v>
      </c>
      <c r="B107" s="225" t="s">
        <v>3884</v>
      </c>
      <c r="C107" s="227">
        <f t="shared" si="9"/>
        <v>0</v>
      </c>
      <c r="D107" s="227"/>
      <c r="E107" s="227"/>
      <c r="F107" s="227"/>
      <c r="G107" s="227"/>
      <c r="H107" s="227"/>
      <c r="I107" s="227"/>
    </row>
    <row r="108" spans="1:9" ht="13.5">
      <c r="A108" s="225" t="s">
        <v>3885</v>
      </c>
      <c r="B108" s="225" t="s">
        <v>3886</v>
      </c>
      <c r="C108" s="227">
        <f t="shared" si="9"/>
        <v>0</v>
      </c>
      <c r="D108" s="227"/>
      <c r="E108" s="227"/>
      <c r="F108" s="227"/>
      <c r="G108" s="227"/>
      <c r="H108" s="227"/>
      <c r="I108" s="227"/>
    </row>
    <row r="109" spans="1:9" ht="13.5">
      <c r="A109" s="225" t="s">
        <v>3887</v>
      </c>
      <c r="B109" s="225" t="s">
        <v>3743</v>
      </c>
      <c r="C109" s="227">
        <f t="shared" si="9"/>
        <v>0</v>
      </c>
      <c r="D109" s="227"/>
      <c r="E109" s="227"/>
      <c r="F109" s="227"/>
      <c r="G109" s="227"/>
      <c r="H109" s="227"/>
      <c r="I109" s="227"/>
    </row>
    <row r="110" spans="1:9" ht="13.5">
      <c r="A110" s="225" t="s">
        <v>3888</v>
      </c>
      <c r="B110" s="225" t="s">
        <v>3889</v>
      </c>
      <c r="C110" s="227">
        <f t="shared" si="9"/>
        <v>32</v>
      </c>
      <c r="D110" s="227">
        <v>32</v>
      </c>
      <c r="E110" s="227"/>
      <c r="F110" s="227"/>
      <c r="G110" s="227"/>
      <c r="H110" s="227"/>
      <c r="I110" s="227"/>
    </row>
    <row r="111" spans="1:9" ht="13.5">
      <c r="A111" s="225" t="s">
        <v>3890</v>
      </c>
      <c r="B111" s="226" t="s">
        <v>3891</v>
      </c>
      <c r="C111" s="227">
        <f t="shared" si="9"/>
        <v>165</v>
      </c>
      <c r="D111" s="227">
        <f aca="true" t="shared" si="14" ref="D111:I111">SUM(D112:D121)</f>
        <v>165</v>
      </c>
      <c r="E111" s="227">
        <f t="shared" si="14"/>
        <v>0</v>
      </c>
      <c r="F111" s="227">
        <f t="shared" si="14"/>
        <v>0</v>
      </c>
      <c r="G111" s="227">
        <f t="shared" si="14"/>
        <v>0</v>
      </c>
      <c r="H111" s="227">
        <f t="shared" si="14"/>
        <v>0</v>
      </c>
      <c r="I111" s="227">
        <f t="shared" si="14"/>
        <v>0</v>
      </c>
    </row>
    <row r="112" spans="1:9" ht="13.5">
      <c r="A112" s="225" t="s">
        <v>3892</v>
      </c>
      <c r="B112" s="225" t="s">
        <v>3725</v>
      </c>
      <c r="C112" s="227">
        <f t="shared" si="9"/>
        <v>76</v>
      </c>
      <c r="D112" s="227">
        <v>76</v>
      </c>
      <c r="E112" s="227"/>
      <c r="F112" s="227"/>
      <c r="G112" s="227"/>
      <c r="H112" s="227"/>
      <c r="I112" s="227"/>
    </row>
    <row r="113" spans="1:9" ht="13.5">
      <c r="A113" s="225" t="s">
        <v>3893</v>
      </c>
      <c r="B113" s="225" t="s">
        <v>3727</v>
      </c>
      <c r="C113" s="227">
        <f t="shared" si="9"/>
        <v>15</v>
      </c>
      <c r="D113" s="227">
        <v>15</v>
      </c>
      <c r="E113" s="227"/>
      <c r="F113" s="227"/>
      <c r="G113" s="227"/>
      <c r="H113" s="227"/>
      <c r="I113" s="227"/>
    </row>
    <row r="114" spans="1:9" ht="13.5">
      <c r="A114" s="225" t="s">
        <v>3894</v>
      </c>
      <c r="B114" s="225" t="s">
        <v>3729</v>
      </c>
      <c r="C114" s="227">
        <f t="shared" si="9"/>
        <v>0</v>
      </c>
      <c r="D114" s="227"/>
      <c r="E114" s="227"/>
      <c r="F114" s="227"/>
      <c r="G114" s="227"/>
      <c r="H114" s="227"/>
      <c r="I114" s="227"/>
    </row>
    <row r="115" spans="1:9" ht="13.5">
      <c r="A115" s="225" t="s">
        <v>3895</v>
      </c>
      <c r="B115" s="225" t="s">
        <v>3896</v>
      </c>
      <c r="C115" s="227">
        <f t="shared" si="9"/>
        <v>0</v>
      </c>
      <c r="D115" s="227"/>
      <c r="E115" s="227"/>
      <c r="F115" s="227"/>
      <c r="G115" s="227"/>
      <c r="H115" s="227"/>
      <c r="I115" s="227"/>
    </row>
    <row r="116" spans="1:9" ht="13.5">
      <c r="A116" s="225" t="s">
        <v>3897</v>
      </c>
      <c r="B116" s="225" t="s">
        <v>3898</v>
      </c>
      <c r="C116" s="227">
        <f t="shared" si="9"/>
        <v>0</v>
      </c>
      <c r="D116" s="227"/>
      <c r="E116" s="227"/>
      <c r="F116" s="227"/>
      <c r="G116" s="227"/>
      <c r="H116" s="227"/>
      <c r="I116" s="227"/>
    </row>
    <row r="117" spans="1:9" ht="13.5">
      <c r="A117" s="225" t="s">
        <v>3899</v>
      </c>
      <c r="B117" s="225" t="s">
        <v>3900</v>
      </c>
      <c r="C117" s="227">
        <f t="shared" si="9"/>
        <v>0</v>
      </c>
      <c r="D117" s="227"/>
      <c r="E117" s="227"/>
      <c r="F117" s="227"/>
      <c r="G117" s="227"/>
      <c r="H117" s="227"/>
      <c r="I117" s="227"/>
    </row>
    <row r="118" spans="1:9" ht="13.5">
      <c r="A118" s="225" t="s">
        <v>3901</v>
      </c>
      <c r="B118" s="225" t="s">
        <v>3902</v>
      </c>
      <c r="C118" s="227">
        <f t="shared" si="9"/>
        <v>0</v>
      </c>
      <c r="D118" s="227"/>
      <c r="E118" s="227"/>
      <c r="F118" s="227"/>
      <c r="G118" s="227"/>
      <c r="H118" s="227"/>
      <c r="I118" s="227"/>
    </row>
    <row r="119" spans="1:9" ht="13.5">
      <c r="A119" s="225" t="s">
        <v>3903</v>
      </c>
      <c r="B119" s="225" t="s">
        <v>3904</v>
      </c>
      <c r="C119" s="227">
        <f t="shared" si="9"/>
        <v>30</v>
      </c>
      <c r="D119" s="227">
        <v>30</v>
      </c>
      <c r="E119" s="227"/>
      <c r="F119" s="227"/>
      <c r="G119" s="227"/>
      <c r="H119" s="227"/>
      <c r="I119" s="227"/>
    </row>
    <row r="120" spans="1:9" ht="13.5">
      <c r="A120" s="225" t="s">
        <v>3905</v>
      </c>
      <c r="B120" s="225" t="s">
        <v>3743</v>
      </c>
      <c r="C120" s="227">
        <f t="shared" si="9"/>
        <v>44</v>
      </c>
      <c r="D120" s="227">
        <v>44</v>
      </c>
      <c r="E120" s="227"/>
      <c r="F120" s="227"/>
      <c r="G120" s="227"/>
      <c r="H120" s="227"/>
      <c r="I120" s="227"/>
    </row>
    <row r="121" spans="1:9" ht="13.5">
      <c r="A121" s="225" t="s">
        <v>3906</v>
      </c>
      <c r="B121" s="225" t="s">
        <v>3907</v>
      </c>
      <c r="C121" s="227">
        <f t="shared" si="9"/>
        <v>0</v>
      </c>
      <c r="D121" s="227"/>
      <c r="E121" s="227"/>
      <c r="F121" s="227"/>
      <c r="G121" s="227"/>
      <c r="H121" s="227"/>
      <c r="I121" s="227"/>
    </row>
    <row r="122" spans="1:9" ht="13.5">
      <c r="A122" s="225" t="s">
        <v>3908</v>
      </c>
      <c r="B122" s="226" t="s">
        <v>3909</v>
      </c>
      <c r="C122" s="227">
        <f t="shared" si="9"/>
        <v>0</v>
      </c>
      <c r="D122" s="227">
        <f aca="true" t="shared" si="15" ref="D122:I122">SUM(D123:D133)</f>
        <v>0</v>
      </c>
      <c r="E122" s="227">
        <f t="shared" si="15"/>
        <v>0</v>
      </c>
      <c r="F122" s="227">
        <f t="shared" si="15"/>
        <v>0</v>
      </c>
      <c r="G122" s="227">
        <f t="shared" si="15"/>
        <v>0</v>
      </c>
      <c r="H122" s="227">
        <f t="shared" si="15"/>
        <v>0</v>
      </c>
      <c r="I122" s="227">
        <f t="shared" si="15"/>
        <v>0</v>
      </c>
    </row>
    <row r="123" spans="1:9" ht="13.5">
      <c r="A123" s="225" t="s">
        <v>3910</v>
      </c>
      <c r="B123" s="225" t="s">
        <v>3725</v>
      </c>
      <c r="C123" s="227">
        <f t="shared" si="9"/>
        <v>0</v>
      </c>
      <c r="D123" s="227"/>
      <c r="E123" s="227"/>
      <c r="F123" s="227"/>
      <c r="G123" s="227"/>
      <c r="H123" s="227"/>
      <c r="I123" s="227"/>
    </row>
    <row r="124" spans="1:9" ht="13.5">
      <c r="A124" s="225" t="s">
        <v>3911</v>
      </c>
      <c r="B124" s="225" t="s">
        <v>3727</v>
      </c>
      <c r="C124" s="227">
        <f t="shared" si="9"/>
        <v>0</v>
      </c>
      <c r="D124" s="227"/>
      <c r="E124" s="227"/>
      <c r="F124" s="227"/>
      <c r="G124" s="227"/>
      <c r="H124" s="227"/>
      <c r="I124" s="227"/>
    </row>
    <row r="125" spans="1:9" ht="13.5">
      <c r="A125" s="225" t="s">
        <v>3912</v>
      </c>
      <c r="B125" s="225" t="s">
        <v>3729</v>
      </c>
      <c r="C125" s="227">
        <f t="shared" si="9"/>
        <v>0</v>
      </c>
      <c r="D125" s="227"/>
      <c r="E125" s="227"/>
      <c r="F125" s="227"/>
      <c r="G125" s="227"/>
      <c r="H125" s="227"/>
      <c r="I125" s="227"/>
    </row>
    <row r="126" spans="1:9" ht="13.5">
      <c r="A126" s="225" t="s">
        <v>3913</v>
      </c>
      <c r="B126" s="225" t="s">
        <v>3914</v>
      </c>
      <c r="C126" s="227">
        <f t="shared" si="9"/>
        <v>0</v>
      </c>
      <c r="D126" s="227"/>
      <c r="E126" s="227"/>
      <c r="F126" s="227"/>
      <c r="G126" s="227"/>
      <c r="H126" s="227"/>
      <c r="I126" s="227"/>
    </row>
    <row r="127" spans="1:9" ht="13.5">
      <c r="A127" s="225" t="s">
        <v>3915</v>
      </c>
      <c r="B127" s="225" t="s">
        <v>3916</v>
      </c>
      <c r="C127" s="227">
        <f t="shared" si="9"/>
        <v>0</v>
      </c>
      <c r="D127" s="227"/>
      <c r="E127" s="227"/>
      <c r="F127" s="227"/>
      <c r="G127" s="227"/>
      <c r="H127" s="227"/>
      <c r="I127" s="227"/>
    </row>
    <row r="128" spans="1:9" ht="13.5">
      <c r="A128" s="225" t="s">
        <v>3917</v>
      </c>
      <c r="B128" s="225" t="s">
        <v>3918</v>
      </c>
      <c r="C128" s="227">
        <f t="shared" si="9"/>
        <v>0</v>
      </c>
      <c r="D128" s="227"/>
      <c r="E128" s="227"/>
      <c r="F128" s="227"/>
      <c r="G128" s="227"/>
      <c r="H128" s="227"/>
      <c r="I128" s="227"/>
    </row>
    <row r="129" spans="1:9" ht="13.5">
      <c r="A129" s="225" t="s">
        <v>3919</v>
      </c>
      <c r="B129" s="225" t="s">
        <v>3920</v>
      </c>
      <c r="C129" s="227">
        <f t="shared" si="9"/>
        <v>0</v>
      </c>
      <c r="D129" s="227"/>
      <c r="E129" s="227"/>
      <c r="F129" s="227"/>
      <c r="G129" s="227"/>
      <c r="H129" s="227"/>
      <c r="I129" s="227"/>
    </row>
    <row r="130" spans="1:9" ht="13.5">
      <c r="A130" s="225" t="s">
        <v>3921</v>
      </c>
      <c r="B130" s="225" t="s">
        <v>3922</v>
      </c>
      <c r="C130" s="227">
        <f t="shared" si="9"/>
        <v>0</v>
      </c>
      <c r="D130" s="227"/>
      <c r="E130" s="227"/>
      <c r="F130" s="227"/>
      <c r="G130" s="227"/>
      <c r="H130" s="227"/>
      <c r="I130" s="227"/>
    </row>
    <row r="131" spans="1:9" ht="13.5">
      <c r="A131" s="225" t="s">
        <v>3923</v>
      </c>
      <c r="B131" s="225" t="s">
        <v>3924</v>
      </c>
      <c r="C131" s="227">
        <f t="shared" si="9"/>
        <v>0</v>
      </c>
      <c r="D131" s="227"/>
      <c r="E131" s="227"/>
      <c r="F131" s="227"/>
      <c r="G131" s="227"/>
      <c r="H131" s="227"/>
      <c r="I131" s="227"/>
    </row>
    <row r="132" spans="1:9" ht="13.5">
      <c r="A132" s="225" t="s">
        <v>3925</v>
      </c>
      <c r="B132" s="225" t="s">
        <v>3743</v>
      </c>
      <c r="C132" s="227">
        <f t="shared" si="9"/>
        <v>0</v>
      </c>
      <c r="D132" s="227"/>
      <c r="E132" s="227"/>
      <c r="F132" s="227"/>
      <c r="G132" s="227"/>
      <c r="H132" s="227"/>
      <c r="I132" s="227"/>
    </row>
    <row r="133" spans="1:9" ht="13.5">
      <c r="A133" s="225" t="s">
        <v>3926</v>
      </c>
      <c r="B133" s="225" t="s">
        <v>3927</v>
      </c>
      <c r="C133" s="227">
        <f t="shared" si="9"/>
        <v>0</v>
      </c>
      <c r="D133" s="227"/>
      <c r="E133" s="227"/>
      <c r="F133" s="227"/>
      <c r="G133" s="227"/>
      <c r="H133" s="227"/>
      <c r="I133" s="227"/>
    </row>
    <row r="134" spans="1:9" ht="13.5">
      <c r="A134" s="225" t="s">
        <v>3928</v>
      </c>
      <c r="B134" s="226" t="s">
        <v>3929</v>
      </c>
      <c r="C134" s="227">
        <f aca="true" t="shared" si="16" ref="C134:C197">SUM(D134:I134)</f>
        <v>127</v>
      </c>
      <c r="D134" s="227">
        <f aca="true" t="shared" si="17" ref="D134:I134">SUM(D135:D140)</f>
        <v>127</v>
      </c>
      <c r="E134" s="227">
        <f t="shared" si="17"/>
        <v>0</v>
      </c>
      <c r="F134" s="227">
        <f t="shared" si="17"/>
        <v>0</v>
      </c>
      <c r="G134" s="227">
        <f t="shared" si="17"/>
        <v>0</v>
      </c>
      <c r="H134" s="227">
        <f t="shared" si="17"/>
        <v>0</v>
      </c>
      <c r="I134" s="227">
        <f t="shared" si="17"/>
        <v>0</v>
      </c>
    </row>
    <row r="135" spans="1:9" ht="13.5">
      <c r="A135" s="225" t="s">
        <v>3930</v>
      </c>
      <c r="B135" s="225" t="s">
        <v>3725</v>
      </c>
      <c r="C135" s="227">
        <f t="shared" si="16"/>
        <v>104</v>
      </c>
      <c r="D135" s="227">
        <v>104</v>
      </c>
      <c r="E135" s="227"/>
      <c r="F135" s="227"/>
      <c r="G135" s="227"/>
      <c r="H135" s="227"/>
      <c r="I135" s="227"/>
    </row>
    <row r="136" spans="1:9" ht="13.5">
      <c r="A136" s="225" t="s">
        <v>3931</v>
      </c>
      <c r="B136" s="225" t="s">
        <v>3727</v>
      </c>
      <c r="C136" s="227">
        <f t="shared" si="16"/>
        <v>0</v>
      </c>
      <c r="D136" s="227"/>
      <c r="E136" s="227"/>
      <c r="F136" s="227"/>
      <c r="G136" s="227"/>
      <c r="H136" s="227"/>
      <c r="I136" s="227"/>
    </row>
    <row r="137" spans="1:9" ht="13.5">
      <c r="A137" s="225" t="s">
        <v>3932</v>
      </c>
      <c r="B137" s="225" t="s">
        <v>3729</v>
      </c>
      <c r="C137" s="227">
        <f t="shared" si="16"/>
        <v>0</v>
      </c>
      <c r="D137" s="227"/>
      <c r="E137" s="227"/>
      <c r="F137" s="227"/>
      <c r="G137" s="227"/>
      <c r="H137" s="227"/>
      <c r="I137" s="227"/>
    </row>
    <row r="138" spans="1:9" ht="13.5">
      <c r="A138" s="225" t="s">
        <v>3933</v>
      </c>
      <c r="B138" s="225" t="s">
        <v>67</v>
      </c>
      <c r="C138" s="227">
        <f t="shared" si="16"/>
        <v>23</v>
      </c>
      <c r="D138" s="227">
        <v>23</v>
      </c>
      <c r="E138" s="227"/>
      <c r="F138" s="227"/>
      <c r="G138" s="227"/>
      <c r="H138" s="227"/>
      <c r="I138" s="227"/>
    </row>
    <row r="139" spans="1:9" ht="13.5">
      <c r="A139" s="225" t="s">
        <v>68</v>
      </c>
      <c r="B139" s="225" t="s">
        <v>3743</v>
      </c>
      <c r="C139" s="227">
        <f t="shared" si="16"/>
        <v>0</v>
      </c>
      <c r="D139" s="227"/>
      <c r="E139" s="227"/>
      <c r="F139" s="227"/>
      <c r="G139" s="227"/>
      <c r="H139" s="227"/>
      <c r="I139" s="227"/>
    </row>
    <row r="140" spans="1:9" ht="13.5">
      <c r="A140" s="225" t="s">
        <v>69</v>
      </c>
      <c r="B140" s="225" t="s">
        <v>70</v>
      </c>
      <c r="C140" s="227">
        <f t="shared" si="16"/>
        <v>0</v>
      </c>
      <c r="D140" s="227"/>
      <c r="E140" s="227"/>
      <c r="F140" s="227"/>
      <c r="G140" s="227"/>
      <c r="H140" s="227"/>
      <c r="I140" s="227"/>
    </row>
    <row r="141" spans="1:9" ht="13.5">
      <c r="A141" s="225" t="s">
        <v>71</v>
      </c>
      <c r="B141" s="226" t="s">
        <v>72</v>
      </c>
      <c r="C141" s="227">
        <f t="shared" si="16"/>
        <v>0</v>
      </c>
      <c r="D141" s="227">
        <f aca="true" t="shared" si="18" ref="D141:I141">SUM(D142:D148)</f>
        <v>0</v>
      </c>
      <c r="E141" s="227">
        <f t="shared" si="18"/>
        <v>0</v>
      </c>
      <c r="F141" s="227">
        <f t="shared" si="18"/>
        <v>0</v>
      </c>
      <c r="G141" s="227">
        <f t="shared" si="18"/>
        <v>0</v>
      </c>
      <c r="H141" s="227">
        <f t="shared" si="18"/>
        <v>0</v>
      </c>
      <c r="I141" s="227">
        <f t="shared" si="18"/>
        <v>0</v>
      </c>
    </row>
    <row r="142" spans="1:9" ht="13.5">
      <c r="A142" s="225" t="s">
        <v>73</v>
      </c>
      <c r="B142" s="225" t="s">
        <v>3725</v>
      </c>
      <c r="C142" s="227">
        <f t="shared" si="16"/>
        <v>0</v>
      </c>
      <c r="D142" s="227"/>
      <c r="E142" s="227"/>
      <c r="F142" s="227"/>
      <c r="G142" s="227"/>
      <c r="H142" s="227"/>
      <c r="I142" s="227"/>
    </row>
    <row r="143" spans="1:9" ht="13.5">
      <c r="A143" s="225" t="s">
        <v>74</v>
      </c>
      <c r="B143" s="225" t="s">
        <v>3727</v>
      </c>
      <c r="C143" s="227">
        <f t="shared" si="16"/>
        <v>0</v>
      </c>
      <c r="D143" s="227"/>
      <c r="E143" s="227"/>
      <c r="F143" s="227"/>
      <c r="G143" s="227"/>
      <c r="H143" s="227"/>
      <c r="I143" s="227"/>
    </row>
    <row r="144" spans="1:9" ht="13.5">
      <c r="A144" s="225" t="s">
        <v>75</v>
      </c>
      <c r="B144" s="225" t="s">
        <v>3729</v>
      </c>
      <c r="C144" s="227">
        <f t="shared" si="16"/>
        <v>0</v>
      </c>
      <c r="D144" s="227"/>
      <c r="E144" s="227"/>
      <c r="F144" s="227"/>
      <c r="G144" s="227"/>
      <c r="H144" s="227"/>
      <c r="I144" s="227"/>
    </row>
    <row r="145" spans="1:9" ht="13.5">
      <c r="A145" s="225" t="s">
        <v>76</v>
      </c>
      <c r="B145" s="225" t="s">
        <v>77</v>
      </c>
      <c r="C145" s="227">
        <f t="shared" si="16"/>
        <v>0</v>
      </c>
      <c r="D145" s="227"/>
      <c r="E145" s="227"/>
      <c r="F145" s="227"/>
      <c r="G145" s="227"/>
      <c r="H145" s="227"/>
      <c r="I145" s="227"/>
    </row>
    <row r="146" spans="1:9" ht="13.5">
      <c r="A146" s="225" t="s">
        <v>78</v>
      </c>
      <c r="B146" s="225" t="s">
        <v>79</v>
      </c>
      <c r="C146" s="227">
        <f t="shared" si="16"/>
        <v>0</v>
      </c>
      <c r="D146" s="227"/>
      <c r="E146" s="227"/>
      <c r="F146" s="227"/>
      <c r="G146" s="227"/>
      <c r="H146" s="227"/>
      <c r="I146" s="227"/>
    </row>
    <row r="147" spans="1:9" ht="13.5">
      <c r="A147" s="225" t="s">
        <v>80</v>
      </c>
      <c r="B147" s="225" t="s">
        <v>3743</v>
      </c>
      <c r="C147" s="227">
        <f t="shared" si="16"/>
        <v>0</v>
      </c>
      <c r="D147" s="227"/>
      <c r="E147" s="227"/>
      <c r="F147" s="227"/>
      <c r="G147" s="227"/>
      <c r="H147" s="227"/>
      <c r="I147" s="227"/>
    </row>
    <row r="148" spans="1:9" ht="13.5">
      <c r="A148" s="225" t="s">
        <v>81</v>
      </c>
      <c r="B148" s="225" t="s">
        <v>82</v>
      </c>
      <c r="C148" s="227">
        <f t="shared" si="16"/>
        <v>0</v>
      </c>
      <c r="D148" s="227"/>
      <c r="E148" s="227"/>
      <c r="F148" s="227"/>
      <c r="G148" s="227"/>
      <c r="H148" s="227"/>
      <c r="I148" s="227"/>
    </row>
    <row r="149" spans="1:9" ht="13.5">
      <c r="A149" s="225" t="s">
        <v>83</v>
      </c>
      <c r="B149" s="226" t="s">
        <v>84</v>
      </c>
      <c r="C149" s="227">
        <f t="shared" si="16"/>
        <v>94</v>
      </c>
      <c r="D149" s="227">
        <f aca="true" t="shared" si="19" ref="D149:I149">SUM(D150:D154)</f>
        <v>94</v>
      </c>
      <c r="E149" s="227">
        <f t="shared" si="19"/>
        <v>0</v>
      </c>
      <c r="F149" s="227">
        <f t="shared" si="19"/>
        <v>0</v>
      </c>
      <c r="G149" s="227">
        <f t="shared" si="19"/>
        <v>0</v>
      </c>
      <c r="H149" s="227">
        <f t="shared" si="19"/>
        <v>0</v>
      </c>
      <c r="I149" s="227">
        <f t="shared" si="19"/>
        <v>0</v>
      </c>
    </row>
    <row r="150" spans="1:9" ht="13.5">
      <c r="A150" s="225" t="s">
        <v>85</v>
      </c>
      <c r="B150" s="225" t="s">
        <v>3725</v>
      </c>
      <c r="C150" s="227">
        <f t="shared" si="16"/>
        <v>71</v>
      </c>
      <c r="D150" s="227">
        <v>71</v>
      </c>
      <c r="E150" s="227"/>
      <c r="F150" s="227"/>
      <c r="G150" s="227"/>
      <c r="H150" s="227"/>
      <c r="I150" s="227"/>
    </row>
    <row r="151" spans="1:9" ht="13.5">
      <c r="A151" s="225" t="s">
        <v>86</v>
      </c>
      <c r="B151" s="225" t="s">
        <v>3727</v>
      </c>
      <c r="C151" s="227">
        <f t="shared" si="16"/>
        <v>0</v>
      </c>
      <c r="D151" s="227"/>
      <c r="E151" s="227"/>
      <c r="F151" s="227"/>
      <c r="G151" s="227"/>
      <c r="H151" s="227"/>
      <c r="I151" s="227"/>
    </row>
    <row r="152" spans="1:9" ht="13.5">
      <c r="A152" s="225" t="s">
        <v>87</v>
      </c>
      <c r="B152" s="225" t="s">
        <v>3729</v>
      </c>
      <c r="C152" s="227">
        <f t="shared" si="16"/>
        <v>0</v>
      </c>
      <c r="D152" s="227"/>
      <c r="E152" s="227"/>
      <c r="F152" s="227"/>
      <c r="G152" s="227"/>
      <c r="H152" s="227"/>
      <c r="I152" s="227"/>
    </row>
    <row r="153" spans="1:9" ht="13.5">
      <c r="A153" s="225" t="s">
        <v>88</v>
      </c>
      <c r="B153" s="225" t="s">
        <v>89</v>
      </c>
      <c r="C153" s="227">
        <f t="shared" si="16"/>
        <v>23</v>
      </c>
      <c r="D153" s="227">
        <v>23</v>
      </c>
      <c r="E153" s="227"/>
      <c r="F153" s="227"/>
      <c r="G153" s="227"/>
      <c r="H153" s="227"/>
      <c r="I153" s="227"/>
    </row>
    <row r="154" spans="1:9" ht="13.5">
      <c r="A154" s="225" t="s">
        <v>90</v>
      </c>
      <c r="B154" s="225" t="s">
        <v>91</v>
      </c>
      <c r="C154" s="227">
        <f t="shared" si="16"/>
        <v>0</v>
      </c>
      <c r="D154" s="227"/>
      <c r="E154" s="227"/>
      <c r="F154" s="227"/>
      <c r="G154" s="227"/>
      <c r="H154" s="227"/>
      <c r="I154" s="227"/>
    </row>
    <row r="155" spans="1:9" ht="13.5">
      <c r="A155" s="225" t="s">
        <v>92</v>
      </c>
      <c r="B155" s="226" t="s">
        <v>93</v>
      </c>
      <c r="C155" s="227">
        <f t="shared" si="16"/>
        <v>73</v>
      </c>
      <c r="D155" s="227">
        <f aca="true" t="shared" si="20" ref="D155:I155">SUM(D156:D161)</f>
        <v>73</v>
      </c>
      <c r="E155" s="227">
        <f t="shared" si="20"/>
        <v>0</v>
      </c>
      <c r="F155" s="227">
        <f t="shared" si="20"/>
        <v>0</v>
      </c>
      <c r="G155" s="227">
        <f t="shared" si="20"/>
        <v>0</v>
      </c>
      <c r="H155" s="227">
        <f t="shared" si="20"/>
        <v>0</v>
      </c>
      <c r="I155" s="227">
        <f t="shared" si="20"/>
        <v>0</v>
      </c>
    </row>
    <row r="156" spans="1:9" ht="13.5">
      <c r="A156" s="225" t="s">
        <v>94</v>
      </c>
      <c r="B156" s="225" t="s">
        <v>3725</v>
      </c>
      <c r="C156" s="227">
        <f t="shared" si="16"/>
        <v>70</v>
      </c>
      <c r="D156" s="227">
        <v>70</v>
      </c>
      <c r="E156" s="227"/>
      <c r="F156" s="227"/>
      <c r="G156" s="227"/>
      <c r="H156" s="227"/>
      <c r="I156" s="227"/>
    </row>
    <row r="157" spans="1:9" ht="13.5">
      <c r="A157" s="225" t="s">
        <v>95</v>
      </c>
      <c r="B157" s="225" t="s">
        <v>3727</v>
      </c>
      <c r="C157" s="227">
        <f t="shared" si="16"/>
        <v>0</v>
      </c>
      <c r="D157" s="227"/>
      <c r="E157" s="227"/>
      <c r="F157" s="227"/>
      <c r="G157" s="227"/>
      <c r="H157" s="227"/>
      <c r="I157" s="227"/>
    </row>
    <row r="158" spans="1:9" ht="13.5">
      <c r="A158" s="225" t="s">
        <v>96</v>
      </c>
      <c r="B158" s="225" t="s">
        <v>3729</v>
      </c>
      <c r="C158" s="227">
        <f t="shared" si="16"/>
        <v>0</v>
      </c>
      <c r="D158" s="227"/>
      <c r="E158" s="227"/>
      <c r="F158" s="227"/>
      <c r="G158" s="227"/>
      <c r="H158" s="227"/>
      <c r="I158" s="227"/>
    </row>
    <row r="159" spans="1:9" ht="13.5">
      <c r="A159" s="225" t="s">
        <v>97</v>
      </c>
      <c r="B159" s="225" t="s">
        <v>3756</v>
      </c>
      <c r="C159" s="227">
        <f t="shared" si="16"/>
        <v>3</v>
      </c>
      <c r="D159" s="227">
        <v>3</v>
      </c>
      <c r="E159" s="227"/>
      <c r="F159" s="227"/>
      <c r="G159" s="227"/>
      <c r="H159" s="227"/>
      <c r="I159" s="227"/>
    </row>
    <row r="160" spans="1:9" ht="13.5">
      <c r="A160" s="225" t="s">
        <v>98</v>
      </c>
      <c r="B160" s="225" t="s">
        <v>3743</v>
      </c>
      <c r="C160" s="227">
        <f t="shared" si="16"/>
        <v>0</v>
      </c>
      <c r="D160" s="227"/>
      <c r="E160" s="227"/>
      <c r="F160" s="227"/>
      <c r="G160" s="227"/>
      <c r="H160" s="227"/>
      <c r="I160" s="227"/>
    </row>
    <row r="161" spans="1:9" ht="13.5">
      <c r="A161" s="225" t="s">
        <v>99</v>
      </c>
      <c r="B161" s="225" t="s">
        <v>100</v>
      </c>
      <c r="C161" s="227">
        <f t="shared" si="16"/>
        <v>0</v>
      </c>
      <c r="D161" s="227"/>
      <c r="E161" s="227"/>
      <c r="F161" s="227"/>
      <c r="G161" s="227"/>
      <c r="H161" s="227"/>
      <c r="I161" s="227"/>
    </row>
    <row r="162" spans="1:9" ht="13.5">
      <c r="A162" s="225" t="s">
        <v>101</v>
      </c>
      <c r="B162" s="226" t="s">
        <v>102</v>
      </c>
      <c r="C162" s="227">
        <f t="shared" si="16"/>
        <v>167</v>
      </c>
      <c r="D162" s="227">
        <f aca="true" t="shared" si="21" ref="D162:I162">SUM(D163:D168)</f>
        <v>167</v>
      </c>
      <c r="E162" s="227">
        <f t="shared" si="21"/>
        <v>0</v>
      </c>
      <c r="F162" s="227">
        <f t="shared" si="21"/>
        <v>0</v>
      </c>
      <c r="G162" s="227">
        <f t="shared" si="21"/>
        <v>0</v>
      </c>
      <c r="H162" s="227">
        <f t="shared" si="21"/>
        <v>0</v>
      </c>
      <c r="I162" s="227">
        <f t="shared" si="21"/>
        <v>0</v>
      </c>
    </row>
    <row r="163" spans="1:9" ht="13.5">
      <c r="A163" s="225" t="s">
        <v>103</v>
      </c>
      <c r="B163" s="225" t="s">
        <v>3725</v>
      </c>
      <c r="C163" s="227">
        <f t="shared" si="16"/>
        <v>111</v>
      </c>
      <c r="D163" s="227">
        <v>111</v>
      </c>
      <c r="E163" s="227"/>
      <c r="F163" s="227"/>
      <c r="G163" s="227"/>
      <c r="H163" s="227"/>
      <c r="I163" s="227"/>
    </row>
    <row r="164" spans="1:9" ht="13.5">
      <c r="A164" s="225" t="s">
        <v>104</v>
      </c>
      <c r="B164" s="225" t="s">
        <v>3727</v>
      </c>
      <c r="C164" s="227">
        <f t="shared" si="16"/>
        <v>34</v>
      </c>
      <c r="D164" s="227">
        <v>34</v>
      </c>
      <c r="E164" s="227"/>
      <c r="F164" s="227"/>
      <c r="G164" s="227"/>
      <c r="H164" s="227"/>
      <c r="I164" s="227"/>
    </row>
    <row r="165" spans="1:9" ht="13.5">
      <c r="A165" s="225" t="s">
        <v>105</v>
      </c>
      <c r="B165" s="225" t="s">
        <v>3729</v>
      </c>
      <c r="C165" s="227">
        <f t="shared" si="16"/>
        <v>0</v>
      </c>
      <c r="D165" s="227"/>
      <c r="E165" s="227"/>
      <c r="F165" s="227"/>
      <c r="G165" s="227"/>
      <c r="H165" s="227"/>
      <c r="I165" s="227"/>
    </row>
    <row r="166" spans="1:9" ht="13.5">
      <c r="A166" s="225">
        <v>2012906</v>
      </c>
      <c r="B166" s="225" t="s">
        <v>106</v>
      </c>
      <c r="C166" s="227">
        <f t="shared" si="16"/>
        <v>0</v>
      </c>
      <c r="D166" s="227"/>
      <c r="E166" s="227"/>
      <c r="F166" s="227"/>
      <c r="G166" s="227"/>
      <c r="H166" s="227"/>
      <c r="I166" s="227"/>
    </row>
    <row r="167" spans="1:9" ht="13.5">
      <c r="A167" s="225" t="s">
        <v>107</v>
      </c>
      <c r="B167" s="225" t="s">
        <v>3743</v>
      </c>
      <c r="C167" s="227">
        <f t="shared" si="16"/>
        <v>0</v>
      </c>
      <c r="D167" s="227"/>
      <c r="E167" s="227"/>
      <c r="F167" s="227"/>
      <c r="G167" s="227"/>
      <c r="H167" s="227"/>
      <c r="I167" s="227"/>
    </row>
    <row r="168" spans="1:9" ht="13.5">
      <c r="A168" s="225" t="s">
        <v>108</v>
      </c>
      <c r="B168" s="225" t="s">
        <v>109</v>
      </c>
      <c r="C168" s="227">
        <f t="shared" si="16"/>
        <v>22</v>
      </c>
      <c r="D168" s="227">
        <v>22</v>
      </c>
      <c r="E168" s="227"/>
      <c r="F168" s="227"/>
      <c r="G168" s="227"/>
      <c r="H168" s="227"/>
      <c r="I168" s="227"/>
    </row>
    <row r="169" spans="1:9" ht="13.5">
      <c r="A169" s="225" t="s">
        <v>110</v>
      </c>
      <c r="B169" s="226" t="s">
        <v>111</v>
      </c>
      <c r="C169" s="227">
        <f t="shared" si="16"/>
        <v>860</v>
      </c>
      <c r="D169" s="227">
        <f aca="true" t="shared" si="22" ref="D169:I169">SUM(D170:D175)</f>
        <v>860</v>
      </c>
      <c r="E169" s="227">
        <f t="shared" si="22"/>
        <v>0</v>
      </c>
      <c r="F169" s="227">
        <f t="shared" si="22"/>
        <v>0</v>
      </c>
      <c r="G169" s="227">
        <f t="shared" si="22"/>
        <v>0</v>
      </c>
      <c r="H169" s="227">
        <f t="shared" si="22"/>
        <v>0</v>
      </c>
      <c r="I169" s="227">
        <f t="shared" si="22"/>
        <v>0</v>
      </c>
    </row>
    <row r="170" spans="1:9" ht="13.5">
      <c r="A170" s="225" t="s">
        <v>112</v>
      </c>
      <c r="B170" s="225" t="s">
        <v>3725</v>
      </c>
      <c r="C170" s="227">
        <f t="shared" si="16"/>
        <v>384</v>
      </c>
      <c r="D170" s="227">
        <v>384</v>
      </c>
      <c r="E170" s="227"/>
      <c r="F170" s="227"/>
      <c r="G170" s="227"/>
      <c r="H170" s="227"/>
      <c r="I170" s="227"/>
    </row>
    <row r="171" spans="1:9" ht="13.5">
      <c r="A171" s="225" t="s">
        <v>113</v>
      </c>
      <c r="B171" s="225" t="s">
        <v>3727</v>
      </c>
      <c r="C171" s="227">
        <f t="shared" si="16"/>
        <v>50</v>
      </c>
      <c r="D171" s="227">
        <v>50</v>
      </c>
      <c r="E171" s="227"/>
      <c r="F171" s="227"/>
      <c r="G171" s="227"/>
      <c r="H171" s="227"/>
      <c r="I171" s="227"/>
    </row>
    <row r="172" spans="1:9" ht="13.5">
      <c r="A172" s="225" t="s">
        <v>114</v>
      </c>
      <c r="B172" s="225" t="s">
        <v>3729</v>
      </c>
      <c r="C172" s="227">
        <f t="shared" si="16"/>
        <v>364</v>
      </c>
      <c r="D172" s="227">
        <v>364</v>
      </c>
      <c r="E172" s="227"/>
      <c r="F172" s="227"/>
      <c r="G172" s="227"/>
      <c r="H172" s="227"/>
      <c r="I172" s="227"/>
    </row>
    <row r="173" spans="1:9" ht="13.5">
      <c r="A173" s="225" t="s">
        <v>115</v>
      </c>
      <c r="B173" s="225" t="s">
        <v>116</v>
      </c>
      <c r="C173" s="227">
        <f t="shared" si="16"/>
        <v>0</v>
      </c>
      <c r="D173" s="227"/>
      <c r="E173" s="227"/>
      <c r="F173" s="227"/>
      <c r="G173" s="227"/>
      <c r="H173" s="227"/>
      <c r="I173" s="227"/>
    </row>
    <row r="174" spans="1:9" ht="13.5">
      <c r="A174" s="225" t="s">
        <v>117</v>
      </c>
      <c r="B174" s="225" t="s">
        <v>3743</v>
      </c>
      <c r="C174" s="227">
        <f t="shared" si="16"/>
        <v>62</v>
      </c>
      <c r="D174" s="227">
        <v>62</v>
      </c>
      <c r="E174" s="227"/>
      <c r="F174" s="227"/>
      <c r="G174" s="227"/>
      <c r="H174" s="227"/>
      <c r="I174" s="227"/>
    </row>
    <row r="175" spans="1:9" ht="13.5">
      <c r="A175" s="225" t="s">
        <v>118</v>
      </c>
      <c r="B175" s="225" t="s">
        <v>119</v>
      </c>
      <c r="C175" s="227">
        <f t="shared" si="16"/>
        <v>0</v>
      </c>
      <c r="D175" s="227"/>
      <c r="E175" s="227"/>
      <c r="F175" s="227"/>
      <c r="G175" s="227"/>
      <c r="H175" s="227"/>
      <c r="I175" s="227"/>
    </row>
    <row r="176" spans="1:9" ht="13.5">
      <c r="A176" s="225" t="s">
        <v>120</v>
      </c>
      <c r="B176" s="226" t="s">
        <v>121</v>
      </c>
      <c r="C176" s="227">
        <f t="shared" si="16"/>
        <v>489</v>
      </c>
      <c r="D176" s="227">
        <f aca="true" t="shared" si="23" ref="D176:I176">SUM(D177:D182)</f>
        <v>489</v>
      </c>
      <c r="E176" s="227">
        <f t="shared" si="23"/>
        <v>0</v>
      </c>
      <c r="F176" s="227">
        <f t="shared" si="23"/>
        <v>0</v>
      </c>
      <c r="G176" s="227">
        <f t="shared" si="23"/>
        <v>0</v>
      </c>
      <c r="H176" s="227">
        <f t="shared" si="23"/>
        <v>0</v>
      </c>
      <c r="I176" s="227">
        <f t="shared" si="23"/>
        <v>0</v>
      </c>
    </row>
    <row r="177" spans="1:9" ht="13.5">
      <c r="A177" s="225" t="s">
        <v>122</v>
      </c>
      <c r="B177" s="225" t="s">
        <v>3725</v>
      </c>
      <c r="C177" s="227">
        <f t="shared" si="16"/>
        <v>166</v>
      </c>
      <c r="D177" s="227">
        <v>166</v>
      </c>
      <c r="E177" s="227"/>
      <c r="F177" s="227"/>
      <c r="G177" s="227"/>
      <c r="H177" s="227"/>
      <c r="I177" s="227"/>
    </row>
    <row r="178" spans="1:9" ht="13.5">
      <c r="A178" s="225" t="s">
        <v>123</v>
      </c>
      <c r="B178" s="225" t="s">
        <v>3727</v>
      </c>
      <c r="C178" s="227">
        <f t="shared" si="16"/>
        <v>0</v>
      </c>
      <c r="D178" s="227"/>
      <c r="E178" s="227"/>
      <c r="F178" s="227"/>
      <c r="G178" s="227"/>
      <c r="H178" s="227"/>
      <c r="I178" s="227"/>
    </row>
    <row r="179" spans="1:9" ht="13.5">
      <c r="A179" s="225" t="s">
        <v>124</v>
      </c>
      <c r="B179" s="225" t="s">
        <v>3729</v>
      </c>
      <c r="C179" s="227">
        <f t="shared" si="16"/>
        <v>0</v>
      </c>
      <c r="D179" s="227"/>
      <c r="E179" s="227"/>
      <c r="F179" s="227"/>
      <c r="G179" s="227"/>
      <c r="H179" s="227"/>
      <c r="I179" s="227"/>
    </row>
    <row r="180" spans="1:9" ht="13.5">
      <c r="A180" s="225">
        <v>2013204</v>
      </c>
      <c r="B180" s="225" t="s">
        <v>125</v>
      </c>
      <c r="C180" s="227">
        <f t="shared" si="16"/>
        <v>0</v>
      </c>
      <c r="D180" s="227"/>
      <c r="E180" s="227"/>
      <c r="F180" s="227"/>
      <c r="G180" s="227"/>
      <c r="H180" s="227"/>
      <c r="I180" s="227"/>
    </row>
    <row r="181" spans="1:9" ht="13.5">
      <c r="A181" s="225" t="s">
        <v>126</v>
      </c>
      <c r="B181" s="225" t="s">
        <v>3743</v>
      </c>
      <c r="C181" s="227">
        <f t="shared" si="16"/>
        <v>0</v>
      </c>
      <c r="D181" s="227"/>
      <c r="E181" s="227"/>
      <c r="F181" s="227"/>
      <c r="G181" s="227"/>
      <c r="H181" s="227"/>
      <c r="I181" s="227"/>
    </row>
    <row r="182" spans="1:9" ht="13.5">
      <c r="A182" s="225" t="s">
        <v>127</v>
      </c>
      <c r="B182" s="225" t="s">
        <v>128</v>
      </c>
      <c r="C182" s="227">
        <f t="shared" si="16"/>
        <v>323</v>
      </c>
      <c r="D182" s="227">
        <v>323</v>
      </c>
      <c r="E182" s="227"/>
      <c r="F182" s="227"/>
      <c r="G182" s="227"/>
      <c r="H182" s="227"/>
      <c r="I182" s="227"/>
    </row>
    <row r="183" spans="1:9" ht="13.5">
      <c r="A183" s="225" t="s">
        <v>129</v>
      </c>
      <c r="B183" s="226" t="s">
        <v>130</v>
      </c>
      <c r="C183" s="227">
        <f t="shared" si="16"/>
        <v>361</v>
      </c>
      <c r="D183" s="227">
        <f aca="true" t="shared" si="24" ref="D183:I183">SUM(D184:D189)</f>
        <v>361</v>
      </c>
      <c r="E183" s="227">
        <f t="shared" si="24"/>
        <v>0</v>
      </c>
      <c r="F183" s="227">
        <f t="shared" si="24"/>
        <v>0</v>
      </c>
      <c r="G183" s="227">
        <f t="shared" si="24"/>
        <v>0</v>
      </c>
      <c r="H183" s="227">
        <f t="shared" si="24"/>
        <v>0</v>
      </c>
      <c r="I183" s="227">
        <f t="shared" si="24"/>
        <v>0</v>
      </c>
    </row>
    <row r="184" spans="1:9" ht="13.5">
      <c r="A184" s="225" t="s">
        <v>131</v>
      </c>
      <c r="B184" s="225" t="s">
        <v>3725</v>
      </c>
      <c r="C184" s="227">
        <f t="shared" si="16"/>
        <v>112</v>
      </c>
      <c r="D184" s="227">
        <v>112</v>
      </c>
      <c r="E184" s="227"/>
      <c r="F184" s="227"/>
      <c r="G184" s="227"/>
      <c r="H184" s="227"/>
      <c r="I184" s="227"/>
    </row>
    <row r="185" spans="1:9" ht="13.5">
      <c r="A185" s="225" t="s">
        <v>132</v>
      </c>
      <c r="B185" s="225" t="s">
        <v>3727</v>
      </c>
      <c r="C185" s="227">
        <f t="shared" si="16"/>
        <v>146</v>
      </c>
      <c r="D185" s="227">
        <v>146</v>
      </c>
      <c r="E185" s="227"/>
      <c r="F185" s="227"/>
      <c r="G185" s="227"/>
      <c r="H185" s="227"/>
      <c r="I185" s="227"/>
    </row>
    <row r="186" spans="1:9" ht="13.5">
      <c r="A186" s="225" t="s">
        <v>133</v>
      </c>
      <c r="B186" s="225" t="s">
        <v>3729</v>
      </c>
      <c r="C186" s="227">
        <f t="shared" si="16"/>
        <v>0</v>
      </c>
      <c r="D186" s="227"/>
      <c r="E186" s="227"/>
      <c r="F186" s="227"/>
      <c r="G186" s="227"/>
      <c r="H186" s="227"/>
      <c r="I186" s="227"/>
    </row>
    <row r="187" spans="1:9" ht="13.5">
      <c r="A187" s="225" t="s">
        <v>134</v>
      </c>
      <c r="B187" s="225" t="s">
        <v>135</v>
      </c>
      <c r="C187" s="227">
        <f t="shared" si="16"/>
        <v>0</v>
      </c>
      <c r="D187" s="227"/>
      <c r="E187" s="227"/>
      <c r="F187" s="227"/>
      <c r="G187" s="227"/>
      <c r="H187" s="227"/>
      <c r="I187" s="227"/>
    </row>
    <row r="188" spans="1:9" ht="13.5">
      <c r="A188" s="225" t="s">
        <v>136</v>
      </c>
      <c r="B188" s="225" t="s">
        <v>3743</v>
      </c>
      <c r="C188" s="227">
        <f t="shared" si="16"/>
        <v>94</v>
      </c>
      <c r="D188" s="227">
        <v>94</v>
      </c>
      <c r="E188" s="227"/>
      <c r="F188" s="227"/>
      <c r="G188" s="227"/>
      <c r="H188" s="227"/>
      <c r="I188" s="227"/>
    </row>
    <row r="189" spans="1:9" ht="13.5">
      <c r="A189" s="225" t="s">
        <v>137</v>
      </c>
      <c r="B189" s="225" t="s">
        <v>138</v>
      </c>
      <c r="C189" s="227">
        <f t="shared" si="16"/>
        <v>9</v>
      </c>
      <c r="D189" s="227">
        <v>9</v>
      </c>
      <c r="E189" s="227"/>
      <c r="F189" s="227"/>
      <c r="G189" s="227"/>
      <c r="H189" s="227"/>
      <c r="I189" s="227"/>
    </row>
    <row r="190" spans="1:9" ht="13.5">
      <c r="A190" s="225" t="s">
        <v>139</v>
      </c>
      <c r="B190" s="226" t="s">
        <v>140</v>
      </c>
      <c r="C190" s="227">
        <f t="shared" si="16"/>
        <v>110</v>
      </c>
      <c r="D190" s="227">
        <f aca="true" t="shared" si="25" ref="D190:I190">SUM(D191:D197)</f>
        <v>110</v>
      </c>
      <c r="E190" s="227">
        <f t="shared" si="25"/>
        <v>0</v>
      </c>
      <c r="F190" s="227">
        <f t="shared" si="25"/>
        <v>0</v>
      </c>
      <c r="G190" s="227">
        <f t="shared" si="25"/>
        <v>0</v>
      </c>
      <c r="H190" s="227">
        <f t="shared" si="25"/>
        <v>0</v>
      </c>
      <c r="I190" s="227">
        <f t="shared" si="25"/>
        <v>0</v>
      </c>
    </row>
    <row r="191" spans="1:9" ht="13.5">
      <c r="A191" s="225" t="s">
        <v>141</v>
      </c>
      <c r="B191" s="225" t="s">
        <v>3725</v>
      </c>
      <c r="C191" s="227">
        <f t="shared" si="16"/>
        <v>70</v>
      </c>
      <c r="D191" s="227">
        <v>70</v>
      </c>
      <c r="E191" s="227"/>
      <c r="F191" s="227"/>
      <c r="G191" s="227"/>
      <c r="H191" s="227"/>
      <c r="I191" s="227"/>
    </row>
    <row r="192" spans="1:9" ht="13.5">
      <c r="A192" s="225" t="s">
        <v>142</v>
      </c>
      <c r="B192" s="225" t="s">
        <v>3727</v>
      </c>
      <c r="C192" s="227">
        <f t="shared" si="16"/>
        <v>12</v>
      </c>
      <c r="D192" s="227">
        <v>12</v>
      </c>
      <c r="E192" s="227"/>
      <c r="F192" s="227"/>
      <c r="G192" s="227"/>
      <c r="H192" s="227"/>
      <c r="I192" s="227"/>
    </row>
    <row r="193" spans="1:9" ht="13.5">
      <c r="A193" s="225" t="s">
        <v>143</v>
      </c>
      <c r="B193" s="225" t="s">
        <v>3729</v>
      </c>
      <c r="C193" s="227">
        <f t="shared" si="16"/>
        <v>0</v>
      </c>
      <c r="D193" s="227"/>
      <c r="E193" s="227"/>
      <c r="F193" s="227"/>
      <c r="G193" s="227"/>
      <c r="H193" s="227"/>
      <c r="I193" s="227"/>
    </row>
    <row r="194" spans="1:9" ht="13.5">
      <c r="A194" s="225" t="s">
        <v>144</v>
      </c>
      <c r="B194" s="225" t="s">
        <v>145</v>
      </c>
      <c r="C194" s="227">
        <f t="shared" si="16"/>
        <v>2</v>
      </c>
      <c r="D194" s="227">
        <v>2</v>
      </c>
      <c r="E194" s="227"/>
      <c r="F194" s="227"/>
      <c r="G194" s="227"/>
      <c r="H194" s="227"/>
      <c r="I194" s="227"/>
    </row>
    <row r="195" spans="1:9" ht="13.5">
      <c r="A195" s="225" t="s">
        <v>146</v>
      </c>
      <c r="B195" s="225" t="s">
        <v>2049</v>
      </c>
      <c r="C195" s="227">
        <f t="shared" si="16"/>
        <v>0</v>
      </c>
      <c r="D195" s="227"/>
      <c r="E195" s="227"/>
      <c r="F195" s="227"/>
      <c r="G195" s="227"/>
      <c r="H195" s="227"/>
      <c r="I195" s="227"/>
    </row>
    <row r="196" spans="1:9" ht="13.5">
      <c r="A196" s="225" t="s">
        <v>2050</v>
      </c>
      <c r="B196" s="225" t="s">
        <v>3743</v>
      </c>
      <c r="C196" s="227">
        <f t="shared" si="16"/>
        <v>26</v>
      </c>
      <c r="D196" s="227">
        <v>26</v>
      </c>
      <c r="E196" s="227"/>
      <c r="F196" s="227"/>
      <c r="G196" s="227"/>
      <c r="H196" s="227"/>
      <c r="I196" s="227"/>
    </row>
    <row r="197" spans="1:9" ht="13.5">
      <c r="A197" s="225" t="s">
        <v>2051</v>
      </c>
      <c r="B197" s="225" t="s">
        <v>2052</v>
      </c>
      <c r="C197" s="227">
        <f t="shared" si="16"/>
        <v>0</v>
      </c>
      <c r="D197" s="227"/>
      <c r="E197" s="227"/>
      <c r="F197" s="227"/>
      <c r="G197" s="227"/>
      <c r="H197" s="227"/>
      <c r="I197" s="227"/>
    </row>
    <row r="198" spans="1:9" ht="13.5">
      <c r="A198" s="225" t="s">
        <v>2053</v>
      </c>
      <c r="B198" s="226" t="s">
        <v>2054</v>
      </c>
      <c r="C198" s="227">
        <f aca="true" t="shared" si="26" ref="C198:C261">SUM(D198:I198)</f>
        <v>0</v>
      </c>
      <c r="D198" s="227">
        <f aca="true" t="shared" si="27" ref="D198:I198">SUM(D199:D203)</f>
        <v>0</v>
      </c>
      <c r="E198" s="227">
        <f t="shared" si="27"/>
        <v>0</v>
      </c>
      <c r="F198" s="227">
        <f t="shared" si="27"/>
        <v>0</v>
      </c>
      <c r="G198" s="227">
        <f t="shared" si="27"/>
        <v>0</v>
      </c>
      <c r="H198" s="227">
        <f t="shared" si="27"/>
        <v>0</v>
      </c>
      <c r="I198" s="227">
        <f t="shared" si="27"/>
        <v>0</v>
      </c>
    </row>
    <row r="199" spans="1:9" ht="13.5">
      <c r="A199" s="225" t="s">
        <v>2055</v>
      </c>
      <c r="B199" s="225" t="s">
        <v>3725</v>
      </c>
      <c r="C199" s="227">
        <f t="shared" si="26"/>
        <v>0</v>
      </c>
      <c r="D199" s="227"/>
      <c r="E199" s="227"/>
      <c r="F199" s="227"/>
      <c r="G199" s="227"/>
      <c r="H199" s="227"/>
      <c r="I199" s="227"/>
    </row>
    <row r="200" spans="1:9" ht="13.5">
      <c r="A200" s="225" t="s">
        <v>2056</v>
      </c>
      <c r="B200" s="225" t="s">
        <v>3727</v>
      </c>
      <c r="C200" s="227">
        <f t="shared" si="26"/>
        <v>0</v>
      </c>
      <c r="D200" s="227"/>
      <c r="E200" s="227"/>
      <c r="F200" s="227"/>
      <c r="G200" s="227"/>
      <c r="H200" s="227"/>
      <c r="I200" s="227"/>
    </row>
    <row r="201" spans="1:9" ht="13.5">
      <c r="A201" s="225" t="s">
        <v>2057</v>
      </c>
      <c r="B201" s="225" t="s">
        <v>3729</v>
      </c>
      <c r="C201" s="227">
        <f t="shared" si="26"/>
        <v>0</v>
      </c>
      <c r="D201" s="227"/>
      <c r="E201" s="227"/>
      <c r="F201" s="227"/>
      <c r="G201" s="227"/>
      <c r="H201" s="227"/>
      <c r="I201" s="227"/>
    </row>
    <row r="202" spans="1:9" ht="13.5">
      <c r="A202" s="225" t="s">
        <v>2058</v>
      </c>
      <c r="B202" s="225" t="s">
        <v>3743</v>
      </c>
      <c r="C202" s="227">
        <f t="shared" si="26"/>
        <v>0</v>
      </c>
      <c r="D202" s="227"/>
      <c r="E202" s="227"/>
      <c r="F202" s="227"/>
      <c r="G202" s="227"/>
      <c r="H202" s="227"/>
      <c r="I202" s="227"/>
    </row>
    <row r="203" spans="1:9" ht="13.5">
      <c r="A203" s="225" t="s">
        <v>2059</v>
      </c>
      <c r="B203" s="225" t="s">
        <v>2060</v>
      </c>
      <c r="C203" s="227">
        <f t="shared" si="26"/>
        <v>0</v>
      </c>
      <c r="D203" s="227"/>
      <c r="E203" s="227"/>
      <c r="F203" s="227"/>
      <c r="G203" s="227"/>
      <c r="H203" s="227"/>
      <c r="I203" s="227"/>
    </row>
    <row r="204" spans="1:9" ht="13.5">
      <c r="A204" s="225" t="s">
        <v>2061</v>
      </c>
      <c r="B204" s="226" t="s">
        <v>2062</v>
      </c>
      <c r="C204" s="227">
        <f t="shared" si="26"/>
        <v>382</v>
      </c>
      <c r="D204" s="227">
        <f aca="true" t="shared" si="28" ref="D204:I204">SUM(D205:D209)</f>
        <v>382</v>
      </c>
      <c r="E204" s="227">
        <f t="shared" si="28"/>
        <v>0</v>
      </c>
      <c r="F204" s="227">
        <f t="shared" si="28"/>
        <v>0</v>
      </c>
      <c r="G204" s="227">
        <f t="shared" si="28"/>
        <v>0</v>
      </c>
      <c r="H204" s="227">
        <f t="shared" si="28"/>
        <v>0</v>
      </c>
      <c r="I204" s="227">
        <f t="shared" si="28"/>
        <v>0</v>
      </c>
    </row>
    <row r="205" spans="1:9" ht="13.5">
      <c r="A205" s="225" t="s">
        <v>2063</v>
      </c>
      <c r="B205" s="225" t="s">
        <v>3725</v>
      </c>
      <c r="C205" s="227">
        <f t="shared" si="26"/>
        <v>197</v>
      </c>
      <c r="D205" s="227">
        <v>197</v>
      </c>
      <c r="E205" s="227"/>
      <c r="F205" s="227"/>
      <c r="G205" s="227"/>
      <c r="H205" s="227"/>
      <c r="I205" s="227"/>
    </row>
    <row r="206" spans="1:9" ht="13.5">
      <c r="A206" s="225" t="s">
        <v>2064</v>
      </c>
      <c r="B206" s="225" t="s">
        <v>3727</v>
      </c>
      <c r="C206" s="227">
        <f t="shared" si="26"/>
        <v>185</v>
      </c>
      <c r="D206" s="227">
        <v>185</v>
      </c>
      <c r="E206" s="227"/>
      <c r="F206" s="227"/>
      <c r="G206" s="227"/>
      <c r="H206" s="227"/>
      <c r="I206" s="227"/>
    </row>
    <row r="207" spans="1:9" ht="13.5">
      <c r="A207" s="225" t="s">
        <v>2065</v>
      </c>
      <c r="B207" s="225" t="s">
        <v>3729</v>
      </c>
      <c r="C207" s="227">
        <f t="shared" si="26"/>
        <v>0</v>
      </c>
      <c r="D207" s="227"/>
      <c r="E207" s="227"/>
      <c r="F207" s="227"/>
      <c r="G207" s="227"/>
      <c r="H207" s="227"/>
      <c r="I207" s="227"/>
    </row>
    <row r="208" spans="1:9" ht="13.5">
      <c r="A208" s="225" t="s">
        <v>2066</v>
      </c>
      <c r="B208" s="225" t="s">
        <v>3743</v>
      </c>
      <c r="C208" s="227">
        <f t="shared" si="26"/>
        <v>0</v>
      </c>
      <c r="D208" s="227"/>
      <c r="E208" s="227"/>
      <c r="F208" s="227"/>
      <c r="G208" s="227"/>
      <c r="H208" s="227"/>
      <c r="I208" s="227"/>
    </row>
    <row r="209" spans="1:9" ht="13.5">
      <c r="A209" s="225" t="s">
        <v>2067</v>
      </c>
      <c r="B209" s="225" t="s">
        <v>2068</v>
      </c>
      <c r="C209" s="227">
        <f t="shared" si="26"/>
        <v>0</v>
      </c>
      <c r="D209" s="227"/>
      <c r="E209" s="227"/>
      <c r="F209" s="227"/>
      <c r="G209" s="227"/>
      <c r="H209" s="227"/>
      <c r="I209" s="227"/>
    </row>
    <row r="210" spans="1:9" ht="13.5">
      <c r="A210" s="233" t="s">
        <v>2069</v>
      </c>
      <c r="B210" s="226" t="s">
        <v>2070</v>
      </c>
      <c r="C210" s="227">
        <f t="shared" si="26"/>
        <v>0</v>
      </c>
      <c r="D210" s="227">
        <f aca="true" t="shared" si="29" ref="D210:I210">SUM(D211:D216)</f>
        <v>0</v>
      </c>
      <c r="E210" s="227">
        <f t="shared" si="29"/>
        <v>0</v>
      </c>
      <c r="F210" s="227">
        <f t="shared" si="29"/>
        <v>0</v>
      </c>
      <c r="G210" s="227">
        <f t="shared" si="29"/>
        <v>0</v>
      </c>
      <c r="H210" s="227">
        <f t="shared" si="29"/>
        <v>0</v>
      </c>
      <c r="I210" s="227">
        <f t="shared" si="29"/>
        <v>0</v>
      </c>
    </row>
    <row r="211" spans="1:9" ht="13.5">
      <c r="A211" s="233" t="s">
        <v>2071</v>
      </c>
      <c r="B211" s="233" t="s">
        <v>2072</v>
      </c>
      <c r="C211" s="227">
        <f t="shared" si="26"/>
        <v>0</v>
      </c>
      <c r="D211" s="227"/>
      <c r="E211" s="227"/>
      <c r="F211" s="227"/>
      <c r="G211" s="227"/>
      <c r="H211" s="227"/>
      <c r="I211" s="227"/>
    </row>
    <row r="212" spans="1:9" ht="13.5">
      <c r="A212" s="233" t="s">
        <v>2073</v>
      </c>
      <c r="B212" s="233" t="s">
        <v>2074</v>
      </c>
      <c r="C212" s="227">
        <f t="shared" si="26"/>
        <v>0</v>
      </c>
      <c r="D212" s="227"/>
      <c r="E212" s="227"/>
      <c r="F212" s="227"/>
      <c r="G212" s="227"/>
      <c r="H212" s="227"/>
      <c r="I212" s="227"/>
    </row>
    <row r="213" spans="1:9" ht="13.5">
      <c r="A213" s="233" t="s">
        <v>2075</v>
      </c>
      <c r="B213" s="233" t="s">
        <v>2076</v>
      </c>
      <c r="C213" s="227">
        <f t="shared" si="26"/>
        <v>0</v>
      </c>
      <c r="D213" s="227"/>
      <c r="E213" s="227"/>
      <c r="F213" s="227"/>
      <c r="G213" s="227"/>
      <c r="H213" s="227"/>
      <c r="I213" s="227"/>
    </row>
    <row r="214" spans="1:9" ht="13.5">
      <c r="A214" s="233" t="s">
        <v>2077</v>
      </c>
      <c r="B214" s="233" t="s">
        <v>2078</v>
      </c>
      <c r="C214" s="227">
        <f t="shared" si="26"/>
        <v>0</v>
      </c>
      <c r="D214" s="227"/>
      <c r="E214" s="227"/>
      <c r="F214" s="227"/>
      <c r="G214" s="227"/>
      <c r="H214" s="227"/>
      <c r="I214" s="227"/>
    </row>
    <row r="215" spans="1:9" ht="13.5">
      <c r="A215" s="233" t="s">
        <v>2079</v>
      </c>
      <c r="B215" s="233" t="s">
        <v>2080</v>
      </c>
      <c r="C215" s="227">
        <f t="shared" si="26"/>
        <v>0</v>
      </c>
      <c r="D215" s="227"/>
      <c r="E215" s="227"/>
      <c r="F215" s="227"/>
      <c r="G215" s="227"/>
      <c r="H215" s="227"/>
      <c r="I215" s="227"/>
    </row>
    <row r="216" spans="1:9" ht="13.5">
      <c r="A216" s="233" t="s">
        <v>2081</v>
      </c>
      <c r="B216" s="233" t="s">
        <v>2082</v>
      </c>
      <c r="C216" s="227">
        <f t="shared" si="26"/>
        <v>0</v>
      </c>
      <c r="D216" s="227"/>
      <c r="E216" s="227"/>
      <c r="F216" s="227"/>
      <c r="G216" s="227"/>
      <c r="H216" s="227"/>
      <c r="I216" s="227"/>
    </row>
    <row r="217" spans="1:9" ht="13.5">
      <c r="A217" s="233" t="s">
        <v>2083</v>
      </c>
      <c r="B217" s="226" t="s">
        <v>2084</v>
      </c>
      <c r="C217" s="227">
        <f t="shared" si="26"/>
        <v>298</v>
      </c>
      <c r="D217" s="227">
        <f aca="true" t="shared" si="30" ref="D217:I217">SUM(D218:D231)</f>
        <v>298</v>
      </c>
      <c r="E217" s="227">
        <f t="shared" si="30"/>
        <v>0</v>
      </c>
      <c r="F217" s="227">
        <f t="shared" si="30"/>
        <v>0</v>
      </c>
      <c r="G217" s="227">
        <f t="shared" si="30"/>
        <v>0</v>
      </c>
      <c r="H217" s="227">
        <f t="shared" si="30"/>
        <v>0</v>
      </c>
      <c r="I217" s="227">
        <f t="shared" si="30"/>
        <v>0</v>
      </c>
    </row>
    <row r="218" spans="1:9" ht="13.5">
      <c r="A218" s="233" t="s">
        <v>2085</v>
      </c>
      <c r="B218" s="233" t="s">
        <v>3725</v>
      </c>
      <c r="C218" s="227">
        <f t="shared" si="26"/>
        <v>256</v>
      </c>
      <c r="D218" s="227">
        <v>256</v>
      </c>
      <c r="E218" s="227"/>
      <c r="F218" s="227"/>
      <c r="G218" s="227"/>
      <c r="H218" s="227"/>
      <c r="I218" s="227"/>
    </row>
    <row r="219" spans="1:9" ht="13.5">
      <c r="A219" s="233" t="s">
        <v>2086</v>
      </c>
      <c r="B219" s="233" t="s">
        <v>3727</v>
      </c>
      <c r="C219" s="227">
        <f t="shared" si="26"/>
        <v>0</v>
      </c>
      <c r="D219" s="227"/>
      <c r="E219" s="227"/>
      <c r="F219" s="227"/>
      <c r="G219" s="227"/>
      <c r="H219" s="227"/>
      <c r="I219" s="227"/>
    </row>
    <row r="220" spans="1:9" ht="13.5">
      <c r="A220" s="233" t="s">
        <v>2087</v>
      </c>
      <c r="B220" s="233" t="s">
        <v>3729</v>
      </c>
      <c r="C220" s="227">
        <f t="shared" si="26"/>
        <v>0</v>
      </c>
      <c r="D220" s="227"/>
      <c r="E220" s="227"/>
      <c r="F220" s="227"/>
      <c r="G220" s="227"/>
      <c r="H220" s="227"/>
      <c r="I220" s="227"/>
    </row>
    <row r="221" spans="1:9" ht="13.5">
      <c r="A221" s="233" t="s">
        <v>228</v>
      </c>
      <c r="B221" s="233" t="s">
        <v>229</v>
      </c>
      <c r="C221" s="227">
        <f t="shared" si="26"/>
        <v>0</v>
      </c>
      <c r="D221" s="227"/>
      <c r="E221" s="227"/>
      <c r="F221" s="227"/>
      <c r="G221" s="227"/>
      <c r="H221" s="227"/>
      <c r="I221" s="227"/>
    </row>
    <row r="222" spans="1:9" ht="13.5">
      <c r="A222" s="233" t="s">
        <v>230</v>
      </c>
      <c r="B222" s="233" t="s">
        <v>231</v>
      </c>
      <c r="C222" s="227">
        <f t="shared" si="26"/>
        <v>0</v>
      </c>
      <c r="D222" s="227"/>
      <c r="E222" s="227"/>
      <c r="F222" s="227"/>
      <c r="G222" s="227"/>
      <c r="H222" s="227"/>
      <c r="I222" s="227"/>
    </row>
    <row r="223" spans="1:9" ht="13.5">
      <c r="A223" s="233" t="s">
        <v>232</v>
      </c>
      <c r="B223" s="233" t="s">
        <v>3826</v>
      </c>
      <c r="C223" s="227">
        <f t="shared" si="26"/>
        <v>0</v>
      </c>
      <c r="D223" s="227"/>
      <c r="E223" s="227"/>
      <c r="F223" s="227"/>
      <c r="G223" s="227"/>
      <c r="H223" s="227"/>
      <c r="I223" s="227"/>
    </row>
    <row r="224" spans="1:9" ht="13.5">
      <c r="A224" s="233" t="s">
        <v>233</v>
      </c>
      <c r="B224" s="233" t="s">
        <v>234</v>
      </c>
      <c r="C224" s="227">
        <f t="shared" si="26"/>
        <v>0</v>
      </c>
      <c r="D224" s="227"/>
      <c r="E224" s="227"/>
      <c r="F224" s="227"/>
      <c r="G224" s="227"/>
      <c r="H224" s="227"/>
      <c r="I224" s="227"/>
    </row>
    <row r="225" spans="1:9" ht="13.5">
      <c r="A225" s="233" t="s">
        <v>235</v>
      </c>
      <c r="B225" s="233" t="s">
        <v>236</v>
      </c>
      <c r="C225" s="227">
        <f t="shared" si="26"/>
        <v>0</v>
      </c>
      <c r="D225" s="227"/>
      <c r="E225" s="227"/>
      <c r="F225" s="227"/>
      <c r="G225" s="227"/>
      <c r="H225" s="227"/>
      <c r="I225" s="227"/>
    </row>
    <row r="226" spans="1:9" ht="13.5">
      <c r="A226" s="233" t="s">
        <v>237</v>
      </c>
      <c r="B226" s="233" t="s">
        <v>238</v>
      </c>
      <c r="C226" s="227">
        <f t="shared" si="26"/>
        <v>0</v>
      </c>
      <c r="D226" s="227"/>
      <c r="E226" s="227"/>
      <c r="F226" s="227"/>
      <c r="G226" s="227"/>
      <c r="H226" s="227"/>
      <c r="I226" s="227"/>
    </row>
    <row r="227" spans="1:9" ht="13.5">
      <c r="A227" s="233" t="s">
        <v>239</v>
      </c>
      <c r="B227" s="233" t="s">
        <v>240</v>
      </c>
      <c r="C227" s="227">
        <f t="shared" si="26"/>
        <v>0</v>
      </c>
      <c r="D227" s="227"/>
      <c r="E227" s="227"/>
      <c r="F227" s="227"/>
      <c r="G227" s="227"/>
      <c r="H227" s="227"/>
      <c r="I227" s="227"/>
    </row>
    <row r="228" spans="1:9" ht="13.5">
      <c r="A228" s="233" t="s">
        <v>241</v>
      </c>
      <c r="B228" s="233" t="s">
        <v>242</v>
      </c>
      <c r="C228" s="227">
        <f t="shared" si="26"/>
        <v>0</v>
      </c>
      <c r="D228" s="227"/>
      <c r="E228" s="227"/>
      <c r="F228" s="227"/>
      <c r="G228" s="227"/>
      <c r="H228" s="227"/>
      <c r="I228" s="227"/>
    </row>
    <row r="229" spans="1:9" ht="13.5">
      <c r="A229" s="233" t="s">
        <v>243</v>
      </c>
      <c r="B229" s="233" t="s">
        <v>244</v>
      </c>
      <c r="C229" s="227">
        <f t="shared" si="26"/>
        <v>0</v>
      </c>
      <c r="D229" s="227"/>
      <c r="E229" s="227"/>
      <c r="F229" s="227"/>
      <c r="G229" s="227"/>
      <c r="H229" s="227"/>
      <c r="I229" s="227"/>
    </row>
    <row r="230" spans="1:9" ht="13.5">
      <c r="A230" s="233" t="s">
        <v>245</v>
      </c>
      <c r="B230" s="233" t="s">
        <v>3743</v>
      </c>
      <c r="C230" s="227">
        <f t="shared" si="26"/>
        <v>15</v>
      </c>
      <c r="D230" s="227">
        <v>15</v>
      </c>
      <c r="E230" s="227"/>
      <c r="F230" s="227"/>
      <c r="G230" s="227"/>
      <c r="H230" s="227"/>
      <c r="I230" s="227"/>
    </row>
    <row r="231" spans="1:9" ht="13.5">
      <c r="A231" s="233" t="s">
        <v>246</v>
      </c>
      <c r="B231" s="233" t="s">
        <v>247</v>
      </c>
      <c r="C231" s="227">
        <f t="shared" si="26"/>
        <v>27</v>
      </c>
      <c r="D231" s="227">
        <v>27</v>
      </c>
      <c r="E231" s="227"/>
      <c r="F231" s="227"/>
      <c r="G231" s="227"/>
      <c r="H231" s="227"/>
      <c r="I231" s="227"/>
    </row>
    <row r="232" spans="1:9" ht="13.5">
      <c r="A232" s="225" t="s">
        <v>248</v>
      </c>
      <c r="B232" s="226" t="s">
        <v>249</v>
      </c>
      <c r="C232" s="227">
        <f t="shared" si="26"/>
        <v>3</v>
      </c>
      <c r="D232" s="227">
        <f aca="true" t="shared" si="31" ref="D232:I232">SUM(D233:D234)</f>
        <v>3</v>
      </c>
      <c r="E232" s="227">
        <f t="shared" si="31"/>
        <v>0</v>
      </c>
      <c r="F232" s="227">
        <f t="shared" si="31"/>
        <v>0</v>
      </c>
      <c r="G232" s="227">
        <f t="shared" si="31"/>
        <v>0</v>
      </c>
      <c r="H232" s="227">
        <f t="shared" si="31"/>
        <v>0</v>
      </c>
      <c r="I232" s="227">
        <f t="shared" si="31"/>
        <v>0</v>
      </c>
    </row>
    <row r="233" spans="1:9" ht="13.5">
      <c r="A233" s="225" t="s">
        <v>2167</v>
      </c>
      <c r="B233" s="225" t="s">
        <v>2168</v>
      </c>
      <c r="C233" s="227">
        <f t="shared" si="26"/>
        <v>0</v>
      </c>
      <c r="D233" s="227"/>
      <c r="E233" s="227"/>
      <c r="F233" s="227"/>
      <c r="G233" s="227"/>
      <c r="H233" s="227"/>
      <c r="I233" s="227"/>
    </row>
    <row r="234" spans="1:9" ht="13.5">
      <c r="A234" s="225" t="s">
        <v>2169</v>
      </c>
      <c r="B234" s="225" t="s">
        <v>2170</v>
      </c>
      <c r="C234" s="227">
        <f t="shared" si="26"/>
        <v>3</v>
      </c>
      <c r="D234" s="227">
        <v>3</v>
      </c>
      <c r="E234" s="227"/>
      <c r="F234" s="227"/>
      <c r="G234" s="227"/>
      <c r="H234" s="227"/>
      <c r="I234" s="227"/>
    </row>
    <row r="235" spans="1:9" ht="13.5">
      <c r="A235" s="229" t="s">
        <v>2171</v>
      </c>
      <c r="B235" s="234" t="s">
        <v>2172</v>
      </c>
      <c r="C235" s="227">
        <f t="shared" si="26"/>
        <v>0</v>
      </c>
      <c r="D235" s="228">
        <f>D236+D243+D246+D249+D255+D260+D262+D267+D273</f>
        <v>0</v>
      </c>
      <c r="E235" s="228">
        <f>E236+E243+E246+E249+E255+E260+E262+E267+E273</f>
        <v>0</v>
      </c>
      <c r="F235" s="228">
        <f>F236+F243+F246+F249+F255+F260+F262+F273</f>
        <v>0</v>
      </c>
      <c r="G235" s="228">
        <f>G236+G243+G246+G249+G255+G260+G262+G273</f>
        <v>0</v>
      </c>
      <c r="H235" s="228">
        <f>H236+H243+H246+H249+H255+H260+H262+H273</f>
        <v>0</v>
      </c>
      <c r="I235" s="228">
        <f>I236+I243+I246+I249+I255+I260+I262+I273</f>
        <v>0</v>
      </c>
    </row>
    <row r="236" spans="1:9" ht="13.5">
      <c r="A236" s="225" t="s">
        <v>2173</v>
      </c>
      <c r="B236" s="226" t="s">
        <v>2174</v>
      </c>
      <c r="C236" s="227">
        <f t="shared" si="26"/>
        <v>0</v>
      </c>
      <c r="D236" s="227">
        <f aca="true" t="shared" si="32" ref="D236:I236">SUM(D237:D242)</f>
        <v>0</v>
      </c>
      <c r="E236" s="227">
        <f t="shared" si="32"/>
        <v>0</v>
      </c>
      <c r="F236" s="227">
        <f t="shared" si="32"/>
        <v>0</v>
      </c>
      <c r="G236" s="227">
        <f t="shared" si="32"/>
        <v>0</v>
      </c>
      <c r="H236" s="227">
        <f t="shared" si="32"/>
        <v>0</v>
      </c>
      <c r="I236" s="227">
        <f t="shared" si="32"/>
        <v>0</v>
      </c>
    </row>
    <row r="237" spans="1:9" ht="13.5">
      <c r="A237" s="225" t="s">
        <v>2175</v>
      </c>
      <c r="B237" s="225" t="s">
        <v>3725</v>
      </c>
      <c r="C237" s="227">
        <f t="shared" si="26"/>
        <v>0</v>
      </c>
      <c r="D237" s="227"/>
      <c r="E237" s="227"/>
      <c r="F237" s="227"/>
      <c r="G237" s="227"/>
      <c r="H237" s="227"/>
      <c r="I237" s="227"/>
    </row>
    <row r="238" spans="1:9" ht="13.5">
      <c r="A238" s="225" t="s">
        <v>2176</v>
      </c>
      <c r="B238" s="225" t="s">
        <v>3727</v>
      </c>
      <c r="C238" s="227">
        <f t="shared" si="26"/>
        <v>0</v>
      </c>
      <c r="D238" s="227"/>
      <c r="E238" s="227"/>
      <c r="F238" s="227"/>
      <c r="G238" s="227"/>
      <c r="H238" s="227"/>
      <c r="I238" s="227"/>
    </row>
    <row r="239" spans="1:9" ht="13.5">
      <c r="A239" s="225" t="s">
        <v>2177</v>
      </c>
      <c r="B239" s="225" t="s">
        <v>3729</v>
      </c>
      <c r="C239" s="227">
        <f t="shared" si="26"/>
        <v>0</v>
      </c>
      <c r="D239" s="227"/>
      <c r="E239" s="227"/>
      <c r="F239" s="227"/>
      <c r="G239" s="227"/>
      <c r="H239" s="227"/>
      <c r="I239" s="227"/>
    </row>
    <row r="240" spans="1:9" ht="13.5">
      <c r="A240" s="225" t="s">
        <v>2178</v>
      </c>
      <c r="B240" s="225" t="s">
        <v>116</v>
      </c>
      <c r="C240" s="227">
        <f t="shared" si="26"/>
        <v>0</v>
      </c>
      <c r="D240" s="227"/>
      <c r="E240" s="227"/>
      <c r="F240" s="227"/>
      <c r="G240" s="227"/>
      <c r="H240" s="227"/>
      <c r="I240" s="227"/>
    </row>
    <row r="241" spans="1:9" ht="13.5">
      <c r="A241" s="225" t="s">
        <v>2179</v>
      </c>
      <c r="B241" s="225" t="s">
        <v>3743</v>
      </c>
      <c r="C241" s="227">
        <f t="shared" si="26"/>
        <v>0</v>
      </c>
      <c r="D241" s="227"/>
      <c r="E241" s="227"/>
      <c r="F241" s="227"/>
      <c r="G241" s="227"/>
      <c r="H241" s="227"/>
      <c r="I241" s="227"/>
    </row>
    <row r="242" spans="1:9" ht="13.5">
      <c r="A242" s="225" t="s">
        <v>2180</v>
      </c>
      <c r="B242" s="225" t="s">
        <v>2181</v>
      </c>
      <c r="C242" s="227">
        <f t="shared" si="26"/>
        <v>0</v>
      </c>
      <c r="D242" s="227"/>
      <c r="E242" s="227"/>
      <c r="F242" s="227"/>
      <c r="G242" s="227"/>
      <c r="H242" s="227"/>
      <c r="I242" s="227"/>
    </row>
    <row r="243" spans="1:9" ht="13.5">
      <c r="A243" s="229" t="s">
        <v>2182</v>
      </c>
      <c r="B243" s="234" t="s">
        <v>2183</v>
      </c>
      <c r="C243" s="227">
        <f t="shared" si="26"/>
        <v>0</v>
      </c>
      <c r="D243" s="228">
        <f aca="true" t="shared" si="33" ref="D243:I243">SUM(D244:D245)</f>
        <v>0</v>
      </c>
      <c r="E243" s="228">
        <f t="shared" si="33"/>
        <v>0</v>
      </c>
      <c r="F243" s="228">
        <f t="shared" si="33"/>
        <v>0</v>
      </c>
      <c r="G243" s="228">
        <f t="shared" si="33"/>
        <v>0</v>
      </c>
      <c r="H243" s="228">
        <f t="shared" si="33"/>
        <v>0</v>
      </c>
      <c r="I243" s="228">
        <f t="shared" si="33"/>
        <v>0</v>
      </c>
    </row>
    <row r="244" spans="1:9" ht="13.5">
      <c r="A244" s="225" t="s">
        <v>2184</v>
      </c>
      <c r="B244" s="225" t="s">
        <v>2185</v>
      </c>
      <c r="C244" s="227">
        <f t="shared" si="26"/>
        <v>0</v>
      </c>
      <c r="D244" s="227"/>
      <c r="E244" s="227"/>
      <c r="F244" s="227"/>
      <c r="G244" s="227"/>
      <c r="H244" s="227"/>
      <c r="I244" s="227"/>
    </row>
    <row r="245" spans="1:9" ht="13.5">
      <c r="A245" s="225" t="s">
        <v>2186</v>
      </c>
      <c r="B245" s="225" t="s">
        <v>2187</v>
      </c>
      <c r="C245" s="227">
        <f t="shared" si="26"/>
        <v>0</v>
      </c>
      <c r="D245" s="227"/>
      <c r="E245" s="227"/>
      <c r="F245" s="227"/>
      <c r="G245" s="227"/>
      <c r="H245" s="227"/>
      <c r="I245" s="227"/>
    </row>
    <row r="246" spans="1:9" ht="13.5">
      <c r="A246" s="225" t="s">
        <v>2188</v>
      </c>
      <c r="B246" s="226" t="s">
        <v>2189</v>
      </c>
      <c r="C246" s="227">
        <f t="shared" si="26"/>
        <v>0</v>
      </c>
      <c r="D246" s="227">
        <f aca="true" t="shared" si="34" ref="D246:I246">SUM(D247:D248)</f>
        <v>0</v>
      </c>
      <c r="E246" s="227">
        <f t="shared" si="34"/>
        <v>0</v>
      </c>
      <c r="F246" s="227">
        <f t="shared" si="34"/>
        <v>0</v>
      </c>
      <c r="G246" s="227">
        <f t="shared" si="34"/>
        <v>0</v>
      </c>
      <c r="H246" s="227">
        <f t="shared" si="34"/>
        <v>0</v>
      </c>
      <c r="I246" s="227">
        <f t="shared" si="34"/>
        <v>0</v>
      </c>
    </row>
    <row r="247" spans="1:9" ht="13.5">
      <c r="A247" s="225" t="s">
        <v>2190</v>
      </c>
      <c r="B247" s="225" t="s">
        <v>2191</v>
      </c>
      <c r="C247" s="227">
        <f t="shared" si="26"/>
        <v>0</v>
      </c>
      <c r="D247" s="227"/>
      <c r="E247" s="227"/>
      <c r="F247" s="227"/>
      <c r="G247" s="227"/>
      <c r="H247" s="227"/>
      <c r="I247" s="227"/>
    </row>
    <row r="248" spans="1:9" ht="13.5">
      <c r="A248" s="225">
        <v>2020306</v>
      </c>
      <c r="B248" s="225" t="s">
        <v>2192</v>
      </c>
      <c r="C248" s="227">
        <f t="shared" si="26"/>
        <v>0</v>
      </c>
      <c r="D248" s="227"/>
      <c r="E248" s="227"/>
      <c r="F248" s="227"/>
      <c r="G248" s="227"/>
      <c r="H248" s="227"/>
      <c r="I248" s="227"/>
    </row>
    <row r="249" spans="1:9" ht="13.5">
      <c r="A249" s="225" t="s">
        <v>2193</v>
      </c>
      <c r="B249" s="226" t="s">
        <v>2194</v>
      </c>
      <c r="C249" s="227">
        <f t="shared" si="26"/>
        <v>0</v>
      </c>
      <c r="D249" s="227">
        <f aca="true" t="shared" si="35" ref="D249:I249">SUM(D250:D254)</f>
        <v>0</v>
      </c>
      <c r="E249" s="227">
        <f t="shared" si="35"/>
        <v>0</v>
      </c>
      <c r="F249" s="227">
        <f t="shared" si="35"/>
        <v>0</v>
      </c>
      <c r="G249" s="227">
        <f t="shared" si="35"/>
        <v>0</v>
      </c>
      <c r="H249" s="227">
        <f t="shared" si="35"/>
        <v>0</v>
      </c>
      <c r="I249" s="227">
        <f t="shared" si="35"/>
        <v>0</v>
      </c>
    </row>
    <row r="250" spans="1:9" ht="13.5">
      <c r="A250" s="225" t="s">
        <v>2195</v>
      </c>
      <c r="B250" s="225" t="s">
        <v>2196</v>
      </c>
      <c r="C250" s="227">
        <f t="shared" si="26"/>
        <v>0</v>
      </c>
      <c r="D250" s="227"/>
      <c r="E250" s="227"/>
      <c r="F250" s="227"/>
      <c r="G250" s="227"/>
      <c r="H250" s="227"/>
      <c r="I250" s="227"/>
    </row>
    <row r="251" spans="1:9" ht="13.5">
      <c r="A251" s="225" t="s">
        <v>2197</v>
      </c>
      <c r="B251" s="225" t="s">
        <v>2198</v>
      </c>
      <c r="C251" s="227">
        <f t="shared" si="26"/>
        <v>0</v>
      </c>
      <c r="D251" s="227"/>
      <c r="E251" s="227"/>
      <c r="F251" s="227"/>
      <c r="G251" s="227"/>
      <c r="H251" s="227"/>
      <c r="I251" s="227"/>
    </row>
    <row r="252" spans="1:9" ht="13.5">
      <c r="A252" s="225" t="s">
        <v>2199</v>
      </c>
      <c r="B252" s="225" t="s">
        <v>2200</v>
      </c>
      <c r="C252" s="227">
        <f t="shared" si="26"/>
        <v>0</v>
      </c>
      <c r="D252" s="227"/>
      <c r="E252" s="227"/>
      <c r="F252" s="227"/>
      <c r="G252" s="227"/>
      <c r="H252" s="227"/>
      <c r="I252" s="227"/>
    </row>
    <row r="253" spans="1:9" ht="13.5">
      <c r="A253" s="225" t="s">
        <v>2201</v>
      </c>
      <c r="B253" s="225" t="s">
        <v>2202</v>
      </c>
      <c r="C253" s="227">
        <f t="shared" si="26"/>
        <v>0</v>
      </c>
      <c r="D253" s="227"/>
      <c r="E253" s="227"/>
      <c r="F253" s="227"/>
      <c r="G253" s="227"/>
      <c r="H253" s="227"/>
      <c r="I253" s="227"/>
    </row>
    <row r="254" spans="1:9" ht="13.5">
      <c r="A254" s="225" t="s">
        <v>2203</v>
      </c>
      <c r="B254" s="225" t="s">
        <v>2204</v>
      </c>
      <c r="C254" s="227">
        <f t="shared" si="26"/>
        <v>0</v>
      </c>
      <c r="D254" s="227"/>
      <c r="E254" s="227"/>
      <c r="F254" s="227"/>
      <c r="G254" s="227"/>
      <c r="H254" s="227"/>
      <c r="I254" s="227"/>
    </row>
    <row r="255" spans="1:9" ht="13.5">
      <c r="A255" s="225" t="s">
        <v>2205</v>
      </c>
      <c r="B255" s="226" t="s">
        <v>2206</v>
      </c>
      <c r="C255" s="227">
        <f t="shared" si="26"/>
        <v>0</v>
      </c>
      <c r="D255" s="227">
        <f aca="true" t="shared" si="36" ref="D255:I255">SUM(D256:D259)</f>
        <v>0</v>
      </c>
      <c r="E255" s="227">
        <f t="shared" si="36"/>
        <v>0</v>
      </c>
      <c r="F255" s="227">
        <f t="shared" si="36"/>
        <v>0</v>
      </c>
      <c r="G255" s="227">
        <f t="shared" si="36"/>
        <v>0</v>
      </c>
      <c r="H255" s="227">
        <f t="shared" si="36"/>
        <v>0</v>
      </c>
      <c r="I255" s="227">
        <f t="shared" si="36"/>
        <v>0</v>
      </c>
    </row>
    <row r="256" spans="1:9" ht="13.5">
      <c r="A256" s="225" t="s">
        <v>2207</v>
      </c>
      <c r="B256" s="225" t="s">
        <v>2208</v>
      </c>
      <c r="C256" s="227">
        <f t="shared" si="26"/>
        <v>0</v>
      </c>
      <c r="D256" s="227"/>
      <c r="E256" s="227"/>
      <c r="F256" s="227"/>
      <c r="G256" s="227"/>
      <c r="H256" s="227"/>
      <c r="I256" s="227"/>
    </row>
    <row r="257" spans="1:9" ht="13.5">
      <c r="A257" s="225" t="s">
        <v>2209</v>
      </c>
      <c r="B257" s="225" t="s">
        <v>2210</v>
      </c>
      <c r="C257" s="227">
        <f t="shared" si="26"/>
        <v>0</v>
      </c>
      <c r="D257" s="227"/>
      <c r="E257" s="227"/>
      <c r="F257" s="227"/>
      <c r="G257" s="227"/>
      <c r="H257" s="227"/>
      <c r="I257" s="227"/>
    </row>
    <row r="258" spans="1:9" ht="13.5">
      <c r="A258" s="225" t="s">
        <v>2211</v>
      </c>
      <c r="B258" s="225" t="s">
        <v>2212</v>
      </c>
      <c r="C258" s="227">
        <f t="shared" si="26"/>
        <v>0</v>
      </c>
      <c r="D258" s="227"/>
      <c r="E258" s="227"/>
      <c r="F258" s="227"/>
      <c r="G258" s="227"/>
      <c r="H258" s="227"/>
      <c r="I258" s="227"/>
    </row>
    <row r="259" spans="1:9" ht="13.5">
      <c r="A259" s="225" t="s">
        <v>300</v>
      </c>
      <c r="B259" s="225" t="s">
        <v>301</v>
      </c>
      <c r="C259" s="227">
        <f t="shared" si="26"/>
        <v>0</v>
      </c>
      <c r="D259" s="227"/>
      <c r="E259" s="227"/>
      <c r="F259" s="227"/>
      <c r="G259" s="227"/>
      <c r="H259" s="227"/>
      <c r="I259" s="227"/>
    </row>
    <row r="260" spans="1:9" ht="13.5">
      <c r="A260" s="225" t="s">
        <v>302</v>
      </c>
      <c r="B260" s="226" t="s">
        <v>303</v>
      </c>
      <c r="C260" s="227">
        <f t="shared" si="26"/>
        <v>0</v>
      </c>
      <c r="D260" s="227">
        <f aca="true" t="shared" si="37" ref="D260:I260">SUM(D261:D261)</f>
        <v>0</v>
      </c>
      <c r="E260" s="227">
        <f t="shared" si="37"/>
        <v>0</v>
      </c>
      <c r="F260" s="227">
        <f t="shared" si="37"/>
        <v>0</v>
      </c>
      <c r="G260" s="227">
        <f t="shared" si="37"/>
        <v>0</v>
      </c>
      <c r="H260" s="227">
        <f t="shared" si="37"/>
        <v>0</v>
      </c>
      <c r="I260" s="227">
        <f t="shared" si="37"/>
        <v>0</v>
      </c>
    </row>
    <row r="261" spans="1:9" ht="13.5">
      <c r="A261" s="225" t="s">
        <v>304</v>
      </c>
      <c r="B261" s="225" t="s">
        <v>305</v>
      </c>
      <c r="C261" s="227">
        <f t="shared" si="26"/>
        <v>0</v>
      </c>
      <c r="D261" s="227"/>
      <c r="E261" s="227"/>
      <c r="F261" s="227"/>
      <c r="G261" s="227"/>
      <c r="H261" s="227"/>
      <c r="I261" s="227"/>
    </row>
    <row r="262" spans="1:9" ht="13.5">
      <c r="A262" s="225" t="s">
        <v>306</v>
      </c>
      <c r="B262" s="226" t="s">
        <v>307</v>
      </c>
      <c r="C262" s="227">
        <f aca="true" t="shared" si="38" ref="C262:C325">SUM(D262:I262)</f>
        <v>0</v>
      </c>
      <c r="D262" s="227">
        <f aca="true" t="shared" si="39" ref="D262:I262">SUM(D263:D266)</f>
        <v>0</v>
      </c>
      <c r="E262" s="227">
        <f t="shared" si="39"/>
        <v>0</v>
      </c>
      <c r="F262" s="227">
        <f t="shared" si="39"/>
        <v>0</v>
      </c>
      <c r="G262" s="227">
        <f t="shared" si="39"/>
        <v>0</v>
      </c>
      <c r="H262" s="227">
        <f t="shared" si="39"/>
        <v>0</v>
      </c>
      <c r="I262" s="227">
        <f t="shared" si="39"/>
        <v>0</v>
      </c>
    </row>
    <row r="263" spans="1:9" ht="13.5">
      <c r="A263" s="225" t="s">
        <v>308</v>
      </c>
      <c r="B263" s="225" t="s">
        <v>309</v>
      </c>
      <c r="C263" s="227">
        <f t="shared" si="38"/>
        <v>0</v>
      </c>
      <c r="D263" s="227"/>
      <c r="E263" s="227"/>
      <c r="F263" s="227"/>
      <c r="G263" s="227"/>
      <c r="H263" s="227"/>
      <c r="I263" s="227"/>
    </row>
    <row r="264" spans="1:9" ht="13.5">
      <c r="A264" s="225" t="s">
        <v>310</v>
      </c>
      <c r="B264" s="225" t="s">
        <v>311</v>
      </c>
      <c r="C264" s="227">
        <f t="shared" si="38"/>
        <v>0</v>
      </c>
      <c r="D264" s="227"/>
      <c r="E264" s="227"/>
      <c r="F264" s="227"/>
      <c r="G264" s="227"/>
      <c r="H264" s="227"/>
      <c r="I264" s="227"/>
    </row>
    <row r="265" spans="1:9" ht="13.5">
      <c r="A265" s="225" t="s">
        <v>312</v>
      </c>
      <c r="B265" s="225" t="s">
        <v>313</v>
      </c>
      <c r="C265" s="227">
        <f t="shared" si="38"/>
        <v>0</v>
      </c>
      <c r="D265" s="227"/>
      <c r="E265" s="227"/>
      <c r="F265" s="227"/>
      <c r="G265" s="227"/>
      <c r="H265" s="227"/>
      <c r="I265" s="227"/>
    </row>
    <row r="266" spans="1:9" ht="13.5">
      <c r="A266" s="225" t="s">
        <v>314</v>
      </c>
      <c r="B266" s="225" t="s">
        <v>315</v>
      </c>
      <c r="C266" s="227">
        <f t="shared" si="38"/>
        <v>0</v>
      </c>
      <c r="D266" s="227"/>
      <c r="E266" s="227"/>
      <c r="F266" s="227"/>
      <c r="G266" s="227"/>
      <c r="H266" s="227"/>
      <c r="I266" s="227"/>
    </row>
    <row r="267" spans="1:9" ht="13.5">
      <c r="A267" s="233" t="s">
        <v>316</v>
      </c>
      <c r="B267" s="226" t="s">
        <v>317</v>
      </c>
      <c r="C267" s="227">
        <f t="shared" si="38"/>
        <v>0</v>
      </c>
      <c r="D267" s="227">
        <f aca="true" t="shared" si="40" ref="D267:I267">SUM(D268:D272)</f>
        <v>0</v>
      </c>
      <c r="E267" s="227">
        <f t="shared" si="40"/>
        <v>0</v>
      </c>
      <c r="F267" s="227">
        <f t="shared" si="40"/>
        <v>0</v>
      </c>
      <c r="G267" s="227">
        <f t="shared" si="40"/>
        <v>0</v>
      </c>
      <c r="H267" s="227">
        <f t="shared" si="40"/>
        <v>0</v>
      </c>
      <c r="I267" s="227">
        <f t="shared" si="40"/>
        <v>0</v>
      </c>
    </row>
    <row r="268" spans="1:9" ht="13.5">
      <c r="A268" s="233" t="s">
        <v>318</v>
      </c>
      <c r="B268" s="233" t="s">
        <v>2072</v>
      </c>
      <c r="C268" s="227">
        <f t="shared" si="38"/>
        <v>0</v>
      </c>
      <c r="D268" s="227"/>
      <c r="E268" s="227"/>
      <c r="F268" s="227"/>
      <c r="G268" s="227"/>
      <c r="H268" s="227"/>
      <c r="I268" s="227"/>
    </row>
    <row r="269" spans="1:9" ht="13.5">
      <c r="A269" s="233" t="s">
        <v>319</v>
      </c>
      <c r="B269" s="233" t="s">
        <v>2074</v>
      </c>
      <c r="C269" s="227">
        <f t="shared" si="38"/>
        <v>0</v>
      </c>
      <c r="D269" s="227"/>
      <c r="E269" s="227"/>
      <c r="F269" s="227"/>
      <c r="G269" s="227"/>
      <c r="H269" s="227"/>
      <c r="I269" s="227"/>
    </row>
    <row r="270" spans="1:9" ht="13.5">
      <c r="A270" s="233" t="s">
        <v>320</v>
      </c>
      <c r="B270" s="233" t="s">
        <v>2076</v>
      </c>
      <c r="C270" s="227">
        <f t="shared" si="38"/>
        <v>0</v>
      </c>
      <c r="D270" s="227"/>
      <c r="E270" s="227"/>
      <c r="F270" s="227"/>
      <c r="G270" s="227"/>
      <c r="H270" s="227"/>
      <c r="I270" s="227"/>
    </row>
    <row r="271" spans="1:9" ht="13.5">
      <c r="A271" s="233" t="s">
        <v>321</v>
      </c>
      <c r="B271" s="233" t="s">
        <v>2080</v>
      </c>
      <c r="C271" s="227">
        <f t="shared" si="38"/>
        <v>0</v>
      </c>
      <c r="D271" s="227"/>
      <c r="E271" s="227"/>
      <c r="F271" s="227"/>
      <c r="G271" s="227"/>
      <c r="H271" s="227"/>
      <c r="I271" s="227"/>
    </row>
    <row r="272" spans="1:9" ht="13.5">
      <c r="A272" s="233" t="s">
        <v>322</v>
      </c>
      <c r="B272" s="233" t="s">
        <v>323</v>
      </c>
      <c r="C272" s="227">
        <f t="shared" si="38"/>
        <v>0</v>
      </c>
      <c r="D272" s="227"/>
      <c r="E272" s="227"/>
      <c r="F272" s="227"/>
      <c r="G272" s="227"/>
      <c r="H272" s="227"/>
      <c r="I272" s="227"/>
    </row>
    <row r="273" spans="1:9" ht="13.5">
      <c r="A273" s="229" t="s">
        <v>324</v>
      </c>
      <c r="B273" s="234" t="s">
        <v>325</v>
      </c>
      <c r="C273" s="227">
        <f t="shared" si="38"/>
        <v>0</v>
      </c>
      <c r="D273" s="227">
        <f aca="true" t="shared" si="41" ref="D273:I273">SUM(D274:D274)</f>
        <v>0</v>
      </c>
      <c r="E273" s="227">
        <f t="shared" si="41"/>
        <v>0</v>
      </c>
      <c r="F273" s="227">
        <f t="shared" si="41"/>
        <v>0</v>
      </c>
      <c r="G273" s="227">
        <f t="shared" si="41"/>
        <v>0</v>
      </c>
      <c r="H273" s="227">
        <f t="shared" si="41"/>
        <v>0</v>
      </c>
      <c r="I273" s="227">
        <f t="shared" si="41"/>
        <v>0</v>
      </c>
    </row>
    <row r="274" spans="1:9" ht="13.5">
      <c r="A274" s="225">
        <v>2029999</v>
      </c>
      <c r="B274" s="225" t="s">
        <v>326</v>
      </c>
      <c r="C274" s="227">
        <f t="shared" si="38"/>
        <v>0</v>
      </c>
      <c r="D274" s="227"/>
      <c r="E274" s="227"/>
      <c r="F274" s="227"/>
      <c r="G274" s="227"/>
      <c r="H274" s="227"/>
      <c r="I274" s="227"/>
    </row>
    <row r="275" spans="1:9" ht="13.5">
      <c r="A275" s="225" t="s">
        <v>327</v>
      </c>
      <c r="B275" s="226" t="s">
        <v>328</v>
      </c>
      <c r="C275" s="227">
        <f t="shared" si="38"/>
        <v>38</v>
      </c>
      <c r="D275" s="227">
        <f aca="true" t="shared" si="42" ref="D275:I275">SUM(D276,D278,D280,D282,D292)</f>
        <v>38</v>
      </c>
      <c r="E275" s="227">
        <f t="shared" si="42"/>
        <v>0</v>
      </c>
      <c r="F275" s="227">
        <f t="shared" si="42"/>
        <v>0</v>
      </c>
      <c r="G275" s="227">
        <f t="shared" si="42"/>
        <v>0</v>
      </c>
      <c r="H275" s="227">
        <f t="shared" si="42"/>
        <v>0</v>
      </c>
      <c r="I275" s="227">
        <f t="shared" si="42"/>
        <v>0</v>
      </c>
    </row>
    <row r="276" spans="1:9" ht="13.5">
      <c r="A276" s="225" t="s">
        <v>329</v>
      </c>
      <c r="B276" s="226" t="s">
        <v>330</v>
      </c>
      <c r="C276" s="227">
        <f t="shared" si="38"/>
        <v>0</v>
      </c>
      <c r="D276" s="227">
        <f aca="true" t="shared" si="43" ref="D276:I276">SUM(D277:D277)</f>
        <v>0</v>
      </c>
      <c r="E276" s="227">
        <f t="shared" si="43"/>
        <v>0</v>
      </c>
      <c r="F276" s="227">
        <f t="shared" si="43"/>
        <v>0</v>
      </c>
      <c r="G276" s="227">
        <f t="shared" si="43"/>
        <v>0</v>
      </c>
      <c r="H276" s="227">
        <f t="shared" si="43"/>
        <v>0</v>
      </c>
      <c r="I276" s="227">
        <f t="shared" si="43"/>
        <v>0</v>
      </c>
    </row>
    <row r="277" spans="1:9" ht="13.5">
      <c r="A277" s="225" t="s">
        <v>331</v>
      </c>
      <c r="B277" s="225" t="s">
        <v>332</v>
      </c>
      <c r="C277" s="227">
        <f t="shared" si="38"/>
        <v>0</v>
      </c>
      <c r="D277" s="227"/>
      <c r="E277" s="227"/>
      <c r="F277" s="227"/>
      <c r="G277" s="227"/>
      <c r="H277" s="227"/>
      <c r="I277" s="227"/>
    </row>
    <row r="278" spans="1:9" ht="13.5">
      <c r="A278" s="225" t="s">
        <v>333</v>
      </c>
      <c r="B278" s="226" t="s">
        <v>334</v>
      </c>
      <c r="C278" s="227">
        <f t="shared" si="38"/>
        <v>0</v>
      </c>
      <c r="D278" s="227">
        <f aca="true" t="shared" si="44" ref="D278:I278">SUM(D279:D279)</f>
        <v>0</v>
      </c>
      <c r="E278" s="227">
        <f t="shared" si="44"/>
        <v>0</v>
      </c>
      <c r="F278" s="227">
        <f t="shared" si="44"/>
        <v>0</v>
      </c>
      <c r="G278" s="227">
        <f t="shared" si="44"/>
        <v>0</v>
      </c>
      <c r="H278" s="227">
        <f t="shared" si="44"/>
        <v>0</v>
      </c>
      <c r="I278" s="227">
        <f t="shared" si="44"/>
        <v>0</v>
      </c>
    </row>
    <row r="279" spans="1:9" ht="13.5">
      <c r="A279" s="225" t="s">
        <v>335</v>
      </c>
      <c r="B279" s="225" t="s">
        <v>336</v>
      </c>
      <c r="C279" s="227">
        <f t="shared" si="38"/>
        <v>0</v>
      </c>
      <c r="D279" s="227"/>
      <c r="E279" s="227"/>
      <c r="F279" s="227"/>
      <c r="G279" s="227"/>
      <c r="H279" s="227"/>
      <c r="I279" s="227"/>
    </row>
    <row r="280" spans="1:9" ht="13.5">
      <c r="A280" s="225" t="s">
        <v>337</v>
      </c>
      <c r="B280" s="226" t="s">
        <v>338</v>
      </c>
      <c r="C280" s="227">
        <f t="shared" si="38"/>
        <v>0</v>
      </c>
      <c r="D280" s="227">
        <f aca="true" t="shared" si="45" ref="D280:I280">SUM(D281:D281)</f>
        <v>0</v>
      </c>
      <c r="E280" s="227">
        <f t="shared" si="45"/>
        <v>0</v>
      </c>
      <c r="F280" s="227">
        <f t="shared" si="45"/>
        <v>0</v>
      </c>
      <c r="G280" s="227">
        <f t="shared" si="45"/>
        <v>0</v>
      </c>
      <c r="H280" s="227">
        <f t="shared" si="45"/>
        <v>0</v>
      </c>
      <c r="I280" s="227">
        <f t="shared" si="45"/>
        <v>0</v>
      </c>
    </row>
    <row r="281" spans="1:9" ht="13.5">
      <c r="A281" s="225" t="s">
        <v>339</v>
      </c>
      <c r="B281" s="225" t="s">
        <v>340</v>
      </c>
      <c r="C281" s="227">
        <f t="shared" si="38"/>
        <v>0</v>
      </c>
      <c r="D281" s="227"/>
      <c r="E281" s="227"/>
      <c r="F281" s="227"/>
      <c r="G281" s="227"/>
      <c r="H281" s="227"/>
      <c r="I281" s="227"/>
    </row>
    <row r="282" spans="1:9" ht="13.5">
      <c r="A282" s="225" t="s">
        <v>341</v>
      </c>
      <c r="B282" s="226" t="s">
        <v>342</v>
      </c>
      <c r="C282" s="227">
        <f t="shared" si="38"/>
        <v>33</v>
      </c>
      <c r="D282" s="227">
        <f aca="true" t="shared" si="46" ref="D282:I282">SUM(D283:D291)</f>
        <v>33</v>
      </c>
      <c r="E282" s="227">
        <f t="shared" si="46"/>
        <v>0</v>
      </c>
      <c r="F282" s="227">
        <f t="shared" si="46"/>
        <v>0</v>
      </c>
      <c r="G282" s="227">
        <f t="shared" si="46"/>
        <v>0</v>
      </c>
      <c r="H282" s="227">
        <f t="shared" si="46"/>
        <v>0</v>
      </c>
      <c r="I282" s="227">
        <f t="shared" si="46"/>
        <v>0</v>
      </c>
    </row>
    <row r="283" spans="1:9" ht="13.5">
      <c r="A283" s="225" t="s">
        <v>343</v>
      </c>
      <c r="B283" s="225" t="s">
        <v>344</v>
      </c>
      <c r="C283" s="227">
        <f t="shared" si="38"/>
        <v>3</v>
      </c>
      <c r="D283" s="227">
        <v>3</v>
      </c>
      <c r="E283" s="227"/>
      <c r="F283" s="227"/>
      <c r="G283" s="227"/>
      <c r="H283" s="227"/>
      <c r="I283" s="227"/>
    </row>
    <row r="284" spans="1:9" ht="13.5">
      <c r="A284" s="225" t="s">
        <v>345</v>
      </c>
      <c r="B284" s="225" t="s">
        <v>346</v>
      </c>
      <c r="C284" s="227">
        <f t="shared" si="38"/>
        <v>0</v>
      </c>
      <c r="D284" s="227"/>
      <c r="E284" s="227"/>
      <c r="F284" s="227"/>
      <c r="G284" s="227"/>
      <c r="H284" s="227"/>
      <c r="I284" s="227"/>
    </row>
    <row r="285" spans="1:9" ht="13.5">
      <c r="A285" s="225" t="s">
        <v>347</v>
      </c>
      <c r="B285" s="225" t="s">
        <v>348</v>
      </c>
      <c r="C285" s="227">
        <f t="shared" si="38"/>
        <v>0</v>
      </c>
      <c r="D285" s="227"/>
      <c r="E285" s="227"/>
      <c r="F285" s="227"/>
      <c r="G285" s="227"/>
      <c r="H285" s="227"/>
      <c r="I285" s="227"/>
    </row>
    <row r="286" spans="1:9" ht="13.5">
      <c r="A286" s="225" t="s">
        <v>349</v>
      </c>
      <c r="B286" s="225" t="s">
        <v>350</v>
      </c>
      <c r="C286" s="227">
        <f t="shared" si="38"/>
        <v>0</v>
      </c>
      <c r="D286" s="227"/>
      <c r="E286" s="227"/>
      <c r="F286" s="227"/>
      <c r="G286" s="227"/>
      <c r="H286" s="227"/>
      <c r="I286" s="227"/>
    </row>
    <row r="287" spans="1:9" ht="13.5">
      <c r="A287" s="225" t="s">
        <v>351</v>
      </c>
      <c r="B287" s="225" t="s">
        <v>352</v>
      </c>
      <c r="C287" s="227">
        <f t="shared" si="38"/>
        <v>3</v>
      </c>
      <c r="D287" s="227">
        <v>3</v>
      </c>
      <c r="E287" s="227"/>
      <c r="F287" s="227"/>
      <c r="G287" s="227"/>
      <c r="H287" s="227"/>
      <c r="I287" s="227"/>
    </row>
    <row r="288" spans="1:9" ht="13.5">
      <c r="A288" s="225" t="s">
        <v>353</v>
      </c>
      <c r="B288" s="225" t="s">
        <v>354</v>
      </c>
      <c r="C288" s="227">
        <f t="shared" si="38"/>
        <v>10</v>
      </c>
      <c r="D288" s="227">
        <v>10</v>
      </c>
      <c r="E288" s="227"/>
      <c r="F288" s="227"/>
      <c r="G288" s="227"/>
      <c r="H288" s="227"/>
      <c r="I288" s="227"/>
    </row>
    <row r="289" spans="1:9" ht="13.5">
      <c r="A289" s="225" t="s">
        <v>355</v>
      </c>
      <c r="B289" s="225" t="s">
        <v>356</v>
      </c>
      <c r="C289" s="227">
        <f t="shared" si="38"/>
        <v>17</v>
      </c>
      <c r="D289" s="227">
        <v>17</v>
      </c>
      <c r="E289" s="227"/>
      <c r="F289" s="227"/>
      <c r="G289" s="227"/>
      <c r="H289" s="227"/>
      <c r="I289" s="227"/>
    </row>
    <row r="290" spans="1:9" ht="13.5">
      <c r="A290" s="225" t="s">
        <v>357</v>
      </c>
      <c r="B290" s="225" t="s">
        <v>358</v>
      </c>
      <c r="C290" s="227">
        <f t="shared" si="38"/>
        <v>0</v>
      </c>
      <c r="D290" s="227"/>
      <c r="E290" s="227"/>
      <c r="F290" s="227"/>
      <c r="G290" s="227"/>
      <c r="H290" s="227"/>
      <c r="I290" s="227"/>
    </row>
    <row r="291" spans="1:9" ht="13.5">
      <c r="A291" s="225" t="s">
        <v>359</v>
      </c>
      <c r="B291" s="225" t="s">
        <v>360</v>
      </c>
      <c r="C291" s="227">
        <f t="shared" si="38"/>
        <v>0</v>
      </c>
      <c r="D291" s="227"/>
      <c r="E291" s="227"/>
      <c r="F291" s="227"/>
      <c r="G291" s="227"/>
      <c r="H291" s="227"/>
      <c r="I291" s="227"/>
    </row>
    <row r="292" spans="1:9" ht="13.5">
      <c r="A292" s="225" t="s">
        <v>361</v>
      </c>
      <c r="B292" s="226" t="s">
        <v>2258</v>
      </c>
      <c r="C292" s="227">
        <f t="shared" si="38"/>
        <v>5</v>
      </c>
      <c r="D292" s="227">
        <f aca="true" t="shared" si="47" ref="D292:I292">SUM(D293:D293)</f>
        <v>5</v>
      </c>
      <c r="E292" s="227">
        <f t="shared" si="47"/>
        <v>0</v>
      </c>
      <c r="F292" s="227">
        <f t="shared" si="47"/>
        <v>0</v>
      </c>
      <c r="G292" s="227">
        <f t="shared" si="47"/>
        <v>0</v>
      </c>
      <c r="H292" s="227">
        <f t="shared" si="47"/>
        <v>0</v>
      </c>
      <c r="I292" s="227">
        <f t="shared" si="47"/>
        <v>0</v>
      </c>
    </row>
    <row r="293" spans="1:9" ht="13.5">
      <c r="A293" s="225">
        <v>2039999</v>
      </c>
      <c r="B293" s="225" t="s">
        <v>2259</v>
      </c>
      <c r="C293" s="227">
        <f t="shared" si="38"/>
        <v>5</v>
      </c>
      <c r="D293" s="227">
        <v>5</v>
      </c>
      <c r="E293" s="227"/>
      <c r="F293" s="227"/>
      <c r="G293" s="227"/>
      <c r="H293" s="227"/>
      <c r="I293" s="227"/>
    </row>
    <row r="294" spans="1:9" ht="13.5">
      <c r="A294" s="225" t="s">
        <v>2260</v>
      </c>
      <c r="B294" s="226" t="s">
        <v>2261</v>
      </c>
      <c r="C294" s="227">
        <f t="shared" si="38"/>
        <v>2744</v>
      </c>
      <c r="D294" s="227">
        <f aca="true" t="shared" si="48" ref="D294:I294">D295+D298+D309+D316+D324+D333+D347+D357+D367+D375+D381</f>
        <v>2744</v>
      </c>
      <c r="E294" s="227">
        <f t="shared" si="48"/>
        <v>0</v>
      </c>
      <c r="F294" s="227">
        <f t="shared" si="48"/>
        <v>0</v>
      </c>
      <c r="G294" s="227">
        <f t="shared" si="48"/>
        <v>0</v>
      </c>
      <c r="H294" s="227">
        <f t="shared" si="48"/>
        <v>0</v>
      </c>
      <c r="I294" s="227">
        <f t="shared" si="48"/>
        <v>0</v>
      </c>
    </row>
    <row r="295" spans="1:9" ht="13.5">
      <c r="A295" s="225" t="s">
        <v>2262</v>
      </c>
      <c r="B295" s="226" t="s">
        <v>2263</v>
      </c>
      <c r="C295" s="227">
        <f t="shared" si="38"/>
        <v>23</v>
      </c>
      <c r="D295" s="227">
        <f aca="true" t="shared" si="49" ref="D295:I295">SUM(D296:D297)</f>
        <v>23</v>
      </c>
      <c r="E295" s="227">
        <f t="shared" si="49"/>
        <v>0</v>
      </c>
      <c r="F295" s="227">
        <f t="shared" si="49"/>
        <v>0</v>
      </c>
      <c r="G295" s="227">
        <f t="shared" si="49"/>
        <v>0</v>
      </c>
      <c r="H295" s="227">
        <f t="shared" si="49"/>
        <v>0</v>
      </c>
      <c r="I295" s="227">
        <f t="shared" si="49"/>
        <v>0</v>
      </c>
    </row>
    <row r="296" spans="1:9" ht="13.5">
      <c r="A296" s="225" t="s">
        <v>2264</v>
      </c>
      <c r="B296" s="225" t="s">
        <v>2265</v>
      </c>
      <c r="C296" s="227">
        <f t="shared" si="38"/>
        <v>23</v>
      </c>
      <c r="D296" s="227">
        <v>23</v>
      </c>
      <c r="E296" s="227"/>
      <c r="F296" s="227"/>
      <c r="G296" s="227"/>
      <c r="H296" s="227"/>
      <c r="I296" s="227"/>
    </row>
    <row r="297" spans="1:9" ht="13.5">
      <c r="A297" s="225" t="s">
        <v>2266</v>
      </c>
      <c r="B297" s="225" t="s">
        <v>2267</v>
      </c>
      <c r="C297" s="227">
        <f t="shared" si="38"/>
        <v>0</v>
      </c>
      <c r="D297" s="227"/>
      <c r="E297" s="227"/>
      <c r="F297" s="227"/>
      <c r="G297" s="227"/>
      <c r="H297" s="227"/>
      <c r="I297" s="227"/>
    </row>
    <row r="298" spans="1:9" ht="13.5">
      <c r="A298" s="225" t="s">
        <v>2268</v>
      </c>
      <c r="B298" s="226" t="s">
        <v>2269</v>
      </c>
      <c r="C298" s="227">
        <f t="shared" si="38"/>
        <v>1353</v>
      </c>
      <c r="D298" s="227">
        <f aca="true" t="shared" si="50" ref="D298:I298">SUM(D299:D308)</f>
        <v>1353</v>
      </c>
      <c r="E298" s="227">
        <f t="shared" si="50"/>
        <v>0</v>
      </c>
      <c r="F298" s="227">
        <f t="shared" si="50"/>
        <v>0</v>
      </c>
      <c r="G298" s="227">
        <f t="shared" si="50"/>
        <v>0</v>
      </c>
      <c r="H298" s="227">
        <f t="shared" si="50"/>
        <v>0</v>
      </c>
      <c r="I298" s="227">
        <f t="shared" si="50"/>
        <v>0</v>
      </c>
    </row>
    <row r="299" spans="1:9" ht="13.5">
      <c r="A299" s="225" t="s">
        <v>2270</v>
      </c>
      <c r="B299" s="225" t="s">
        <v>3725</v>
      </c>
      <c r="C299" s="227">
        <f t="shared" si="38"/>
        <v>1065</v>
      </c>
      <c r="D299" s="227">
        <v>1065</v>
      </c>
      <c r="E299" s="227"/>
      <c r="F299" s="227"/>
      <c r="G299" s="227"/>
      <c r="H299" s="227"/>
      <c r="I299" s="227"/>
    </row>
    <row r="300" spans="1:9" ht="13.5">
      <c r="A300" s="225" t="s">
        <v>2271</v>
      </c>
      <c r="B300" s="225" t="s">
        <v>3727</v>
      </c>
      <c r="C300" s="227">
        <f t="shared" si="38"/>
        <v>89</v>
      </c>
      <c r="D300" s="227">
        <v>89</v>
      </c>
      <c r="E300" s="227"/>
      <c r="F300" s="227"/>
      <c r="G300" s="227"/>
      <c r="H300" s="227"/>
      <c r="I300" s="227"/>
    </row>
    <row r="301" spans="1:9" ht="13.5">
      <c r="A301" s="225" t="s">
        <v>2272</v>
      </c>
      <c r="B301" s="225" t="s">
        <v>3729</v>
      </c>
      <c r="C301" s="227">
        <f t="shared" si="38"/>
        <v>0</v>
      </c>
      <c r="D301" s="227"/>
      <c r="E301" s="227"/>
      <c r="F301" s="227"/>
      <c r="G301" s="227"/>
      <c r="H301" s="227"/>
      <c r="I301" s="227"/>
    </row>
    <row r="302" spans="1:9" ht="13.5">
      <c r="A302" s="225" t="s">
        <v>2273</v>
      </c>
      <c r="B302" s="225" t="s">
        <v>3826</v>
      </c>
      <c r="C302" s="227">
        <f t="shared" si="38"/>
        <v>156</v>
      </c>
      <c r="D302" s="227">
        <v>156</v>
      </c>
      <c r="E302" s="227"/>
      <c r="F302" s="227"/>
      <c r="G302" s="227"/>
      <c r="H302" s="227"/>
      <c r="I302" s="227"/>
    </row>
    <row r="303" spans="1:9" ht="13.5">
      <c r="A303" s="225" t="s">
        <v>2274</v>
      </c>
      <c r="B303" s="233" t="s">
        <v>2275</v>
      </c>
      <c r="C303" s="227">
        <f t="shared" si="38"/>
        <v>0</v>
      </c>
      <c r="D303" s="227"/>
      <c r="E303" s="227"/>
      <c r="F303" s="227"/>
      <c r="G303" s="227"/>
      <c r="H303" s="227"/>
      <c r="I303" s="227"/>
    </row>
    <row r="304" spans="1:9" ht="13.5">
      <c r="A304" s="225" t="s">
        <v>2276</v>
      </c>
      <c r="B304" s="233" t="s">
        <v>2277</v>
      </c>
      <c r="C304" s="227">
        <f t="shared" si="38"/>
        <v>0</v>
      </c>
      <c r="D304" s="227"/>
      <c r="E304" s="227"/>
      <c r="F304" s="227"/>
      <c r="G304" s="227"/>
      <c r="H304" s="227"/>
      <c r="I304" s="227"/>
    </row>
    <row r="305" spans="1:9" ht="13.5">
      <c r="A305" s="225" t="s">
        <v>2278</v>
      </c>
      <c r="B305" s="233" t="s">
        <v>2279</v>
      </c>
      <c r="C305" s="227">
        <f t="shared" si="38"/>
        <v>0</v>
      </c>
      <c r="D305" s="227"/>
      <c r="E305" s="227"/>
      <c r="F305" s="227"/>
      <c r="G305" s="227"/>
      <c r="H305" s="227"/>
      <c r="I305" s="227"/>
    </row>
    <row r="306" spans="1:9" ht="13.5">
      <c r="A306" s="225" t="s">
        <v>2280</v>
      </c>
      <c r="B306" s="233" t="s">
        <v>2281</v>
      </c>
      <c r="C306" s="227">
        <f t="shared" si="38"/>
        <v>0</v>
      </c>
      <c r="D306" s="227"/>
      <c r="E306" s="227"/>
      <c r="F306" s="227"/>
      <c r="G306" s="227"/>
      <c r="H306" s="227"/>
      <c r="I306" s="227"/>
    </row>
    <row r="307" spans="1:9" ht="13.5">
      <c r="A307" s="225" t="s">
        <v>2282</v>
      </c>
      <c r="B307" s="225" t="s">
        <v>3743</v>
      </c>
      <c r="C307" s="227">
        <f t="shared" si="38"/>
        <v>0</v>
      </c>
      <c r="D307" s="227"/>
      <c r="E307" s="227"/>
      <c r="F307" s="227"/>
      <c r="G307" s="227"/>
      <c r="H307" s="227"/>
      <c r="I307" s="227"/>
    </row>
    <row r="308" spans="1:9" ht="13.5">
      <c r="A308" s="225" t="s">
        <v>2283</v>
      </c>
      <c r="B308" s="225" t="s">
        <v>2284</v>
      </c>
      <c r="C308" s="227">
        <f t="shared" si="38"/>
        <v>43</v>
      </c>
      <c r="D308" s="227">
        <v>43</v>
      </c>
      <c r="E308" s="227"/>
      <c r="F308" s="227"/>
      <c r="G308" s="227"/>
      <c r="H308" s="227"/>
      <c r="I308" s="227"/>
    </row>
    <row r="309" spans="1:9" ht="13.5">
      <c r="A309" s="225" t="s">
        <v>2285</v>
      </c>
      <c r="B309" s="226" t="s">
        <v>2286</v>
      </c>
      <c r="C309" s="227">
        <f t="shared" si="38"/>
        <v>0</v>
      </c>
      <c r="D309" s="227">
        <f aca="true" t="shared" si="51" ref="D309:I309">SUM(D310:D315)</f>
        <v>0</v>
      </c>
      <c r="E309" s="227">
        <f t="shared" si="51"/>
        <v>0</v>
      </c>
      <c r="F309" s="227">
        <f t="shared" si="51"/>
        <v>0</v>
      </c>
      <c r="G309" s="227">
        <f t="shared" si="51"/>
        <v>0</v>
      </c>
      <c r="H309" s="227">
        <f t="shared" si="51"/>
        <v>0</v>
      </c>
      <c r="I309" s="227">
        <f t="shared" si="51"/>
        <v>0</v>
      </c>
    </row>
    <row r="310" spans="1:9" ht="13.5">
      <c r="A310" s="225" t="s">
        <v>2287</v>
      </c>
      <c r="B310" s="225" t="s">
        <v>3725</v>
      </c>
      <c r="C310" s="227">
        <f t="shared" si="38"/>
        <v>0</v>
      </c>
      <c r="D310" s="227"/>
      <c r="E310" s="227"/>
      <c r="F310" s="227"/>
      <c r="G310" s="227"/>
      <c r="H310" s="227"/>
      <c r="I310" s="227"/>
    </row>
    <row r="311" spans="1:9" ht="13.5">
      <c r="A311" s="225" t="s">
        <v>2288</v>
      </c>
      <c r="B311" s="225" t="s">
        <v>3727</v>
      </c>
      <c r="C311" s="227">
        <f t="shared" si="38"/>
        <v>0</v>
      </c>
      <c r="D311" s="227"/>
      <c r="E311" s="227"/>
      <c r="F311" s="227"/>
      <c r="G311" s="227"/>
      <c r="H311" s="227"/>
      <c r="I311" s="227"/>
    </row>
    <row r="312" spans="1:9" ht="13.5">
      <c r="A312" s="225" t="s">
        <v>2289</v>
      </c>
      <c r="B312" s="225" t="s">
        <v>3729</v>
      </c>
      <c r="C312" s="227">
        <f t="shared" si="38"/>
        <v>0</v>
      </c>
      <c r="D312" s="227"/>
      <c r="E312" s="227"/>
      <c r="F312" s="227"/>
      <c r="G312" s="227"/>
      <c r="H312" s="227"/>
      <c r="I312" s="227"/>
    </row>
    <row r="313" spans="1:9" ht="13.5">
      <c r="A313" s="225" t="s">
        <v>2290</v>
      </c>
      <c r="B313" s="225" t="s">
        <v>2291</v>
      </c>
      <c r="C313" s="227">
        <f t="shared" si="38"/>
        <v>0</v>
      </c>
      <c r="D313" s="227"/>
      <c r="E313" s="227"/>
      <c r="F313" s="227"/>
      <c r="G313" s="227"/>
      <c r="H313" s="227"/>
      <c r="I313" s="227"/>
    </row>
    <row r="314" spans="1:9" ht="13.5">
      <c r="A314" s="225" t="s">
        <v>2292</v>
      </c>
      <c r="B314" s="225" t="s">
        <v>3743</v>
      </c>
      <c r="C314" s="227">
        <f t="shared" si="38"/>
        <v>0</v>
      </c>
      <c r="D314" s="227"/>
      <c r="E314" s="227"/>
      <c r="F314" s="227"/>
      <c r="G314" s="227"/>
      <c r="H314" s="227"/>
      <c r="I314" s="227"/>
    </row>
    <row r="315" spans="1:9" ht="13.5">
      <c r="A315" s="225" t="s">
        <v>2293</v>
      </c>
      <c r="B315" s="225" t="s">
        <v>2294</v>
      </c>
      <c r="C315" s="227">
        <f t="shared" si="38"/>
        <v>0</v>
      </c>
      <c r="D315" s="227"/>
      <c r="E315" s="227"/>
      <c r="F315" s="227"/>
      <c r="G315" s="227"/>
      <c r="H315" s="227"/>
      <c r="I315" s="227"/>
    </row>
    <row r="316" spans="1:9" ht="13.5">
      <c r="A316" s="225" t="s">
        <v>2295</v>
      </c>
      <c r="B316" s="226" t="s">
        <v>2296</v>
      </c>
      <c r="C316" s="227">
        <f t="shared" si="38"/>
        <v>392</v>
      </c>
      <c r="D316" s="227">
        <f aca="true" t="shared" si="52" ref="D316:I316">SUM(D317:D323)</f>
        <v>392</v>
      </c>
      <c r="E316" s="227">
        <f t="shared" si="52"/>
        <v>0</v>
      </c>
      <c r="F316" s="227">
        <f t="shared" si="52"/>
        <v>0</v>
      </c>
      <c r="G316" s="227">
        <f t="shared" si="52"/>
        <v>0</v>
      </c>
      <c r="H316" s="227">
        <f t="shared" si="52"/>
        <v>0</v>
      </c>
      <c r="I316" s="227">
        <f t="shared" si="52"/>
        <v>0</v>
      </c>
    </row>
    <row r="317" spans="1:9" ht="13.5">
      <c r="A317" s="225" t="s">
        <v>2297</v>
      </c>
      <c r="B317" s="225" t="s">
        <v>3725</v>
      </c>
      <c r="C317" s="227">
        <f t="shared" si="38"/>
        <v>369</v>
      </c>
      <c r="D317" s="227">
        <v>369</v>
      </c>
      <c r="E317" s="227"/>
      <c r="F317" s="227"/>
      <c r="G317" s="227"/>
      <c r="H317" s="227"/>
      <c r="I317" s="227"/>
    </row>
    <row r="318" spans="1:9" ht="13.5">
      <c r="A318" s="225" t="s">
        <v>2298</v>
      </c>
      <c r="B318" s="225" t="s">
        <v>3727</v>
      </c>
      <c r="C318" s="227">
        <f t="shared" si="38"/>
        <v>5</v>
      </c>
      <c r="D318" s="227">
        <v>5</v>
      </c>
      <c r="E318" s="227"/>
      <c r="F318" s="227"/>
      <c r="G318" s="227"/>
      <c r="H318" s="227"/>
      <c r="I318" s="227"/>
    </row>
    <row r="319" spans="1:9" ht="13.5">
      <c r="A319" s="225" t="s">
        <v>2299</v>
      </c>
      <c r="B319" s="225" t="s">
        <v>3729</v>
      </c>
      <c r="C319" s="227">
        <f t="shared" si="38"/>
        <v>0</v>
      </c>
      <c r="D319" s="227"/>
      <c r="E319" s="227"/>
      <c r="F319" s="227"/>
      <c r="G319" s="227"/>
      <c r="H319" s="227"/>
      <c r="I319" s="227"/>
    </row>
    <row r="320" spans="1:9" ht="13.5">
      <c r="A320" s="225" t="s">
        <v>2300</v>
      </c>
      <c r="B320" s="225" t="s">
        <v>2301</v>
      </c>
      <c r="C320" s="227">
        <f t="shared" si="38"/>
        <v>0</v>
      </c>
      <c r="D320" s="227"/>
      <c r="E320" s="227"/>
      <c r="F320" s="227"/>
      <c r="G320" s="227"/>
      <c r="H320" s="227"/>
      <c r="I320" s="227"/>
    </row>
    <row r="321" spans="1:9" ht="13.5">
      <c r="A321" s="225" t="s">
        <v>2302</v>
      </c>
      <c r="B321" s="233" t="s">
        <v>2303</v>
      </c>
      <c r="C321" s="227">
        <f t="shared" si="38"/>
        <v>0</v>
      </c>
      <c r="D321" s="227"/>
      <c r="E321" s="227"/>
      <c r="F321" s="227"/>
      <c r="G321" s="227"/>
      <c r="H321" s="227"/>
      <c r="I321" s="227"/>
    </row>
    <row r="322" spans="1:9" ht="13.5">
      <c r="A322" s="225" t="s">
        <v>2304</v>
      </c>
      <c r="B322" s="225" t="s">
        <v>3743</v>
      </c>
      <c r="C322" s="227">
        <f t="shared" si="38"/>
        <v>0</v>
      </c>
      <c r="D322" s="227"/>
      <c r="E322" s="227"/>
      <c r="F322" s="227"/>
      <c r="G322" s="227"/>
      <c r="H322" s="227"/>
      <c r="I322" s="227"/>
    </row>
    <row r="323" spans="1:9" ht="13.5">
      <c r="A323" s="225" t="s">
        <v>2305</v>
      </c>
      <c r="B323" s="225" t="s">
        <v>2306</v>
      </c>
      <c r="C323" s="227">
        <f t="shared" si="38"/>
        <v>18</v>
      </c>
      <c r="D323" s="227">
        <v>18</v>
      </c>
      <c r="E323" s="227"/>
      <c r="F323" s="227"/>
      <c r="G323" s="227"/>
      <c r="H323" s="227"/>
      <c r="I323" s="227"/>
    </row>
    <row r="324" spans="1:9" ht="13.5">
      <c r="A324" s="225" t="s">
        <v>2307</v>
      </c>
      <c r="B324" s="226" t="s">
        <v>2308</v>
      </c>
      <c r="C324" s="227">
        <f t="shared" si="38"/>
        <v>664</v>
      </c>
      <c r="D324" s="227">
        <f aca="true" t="shared" si="53" ref="D324:I324">SUM(D325:D332)</f>
        <v>664</v>
      </c>
      <c r="E324" s="227">
        <f t="shared" si="53"/>
        <v>0</v>
      </c>
      <c r="F324" s="227">
        <f t="shared" si="53"/>
        <v>0</v>
      </c>
      <c r="G324" s="227">
        <f t="shared" si="53"/>
        <v>0</v>
      </c>
      <c r="H324" s="227">
        <f t="shared" si="53"/>
        <v>0</v>
      </c>
      <c r="I324" s="227">
        <f t="shared" si="53"/>
        <v>0</v>
      </c>
    </row>
    <row r="325" spans="1:9" ht="13.5">
      <c r="A325" s="225" t="s">
        <v>2309</v>
      </c>
      <c r="B325" s="225" t="s">
        <v>3725</v>
      </c>
      <c r="C325" s="227">
        <f t="shared" si="38"/>
        <v>642</v>
      </c>
      <c r="D325" s="227">
        <v>642</v>
      </c>
      <c r="E325" s="227"/>
      <c r="F325" s="227"/>
      <c r="G325" s="227"/>
      <c r="H325" s="227"/>
      <c r="I325" s="227"/>
    </row>
    <row r="326" spans="1:9" ht="13.5">
      <c r="A326" s="225" t="s">
        <v>2310</v>
      </c>
      <c r="B326" s="225" t="s">
        <v>3727</v>
      </c>
      <c r="C326" s="227">
        <f aca="true" t="shared" si="54" ref="C326:C389">SUM(D326:I326)</f>
        <v>19</v>
      </c>
      <c r="D326" s="227">
        <v>19</v>
      </c>
      <c r="E326" s="227"/>
      <c r="F326" s="227"/>
      <c r="G326" s="227"/>
      <c r="H326" s="227"/>
      <c r="I326" s="227"/>
    </row>
    <row r="327" spans="1:9" ht="13.5">
      <c r="A327" s="225" t="s">
        <v>2311</v>
      </c>
      <c r="B327" s="225" t="s">
        <v>3729</v>
      </c>
      <c r="C327" s="227">
        <f t="shared" si="54"/>
        <v>0</v>
      </c>
      <c r="D327" s="227"/>
      <c r="E327" s="227"/>
      <c r="F327" s="227"/>
      <c r="G327" s="227"/>
      <c r="H327" s="227"/>
      <c r="I327" s="227"/>
    </row>
    <row r="328" spans="1:9" ht="13.5">
      <c r="A328" s="225" t="s">
        <v>2312</v>
      </c>
      <c r="B328" s="225" t="s">
        <v>2313</v>
      </c>
      <c r="C328" s="227">
        <f t="shared" si="54"/>
        <v>3</v>
      </c>
      <c r="D328" s="227">
        <v>3</v>
      </c>
      <c r="E328" s="227"/>
      <c r="F328" s="227"/>
      <c r="G328" s="227"/>
      <c r="H328" s="227"/>
      <c r="I328" s="227"/>
    </row>
    <row r="329" spans="1:9" ht="13.5">
      <c r="A329" s="225" t="s">
        <v>2314</v>
      </c>
      <c r="B329" s="225" t="s">
        <v>2315</v>
      </c>
      <c r="C329" s="227">
        <f t="shared" si="54"/>
        <v>0</v>
      </c>
      <c r="D329" s="227"/>
      <c r="E329" s="227"/>
      <c r="F329" s="227"/>
      <c r="G329" s="227"/>
      <c r="H329" s="227"/>
      <c r="I329" s="227"/>
    </row>
    <row r="330" spans="1:9" ht="13.5">
      <c r="A330" s="225" t="s">
        <v>2316</v>
      </c>
      <c r="B330" s="225" t="s">
        <v>2317</v>
      </c>
      <c r="C330" s="227">
        <f t="shared" si="54"/>
        <v>0</v>
      </c>
      <c r="D330" s="227"/>
      <c r="E330" s="227"/>
      <c r="F330" s="227"/>
      <c r="G330" s="227"/>
      <c r="H330" s="227"/>
      <c r="I330" s="227"/>
    </row>
    <row r="331" spans="1:9" ht="13.5">
      <c r="A331" s="225" t="s">
        <v>2318</v>
      </c>
      <c r="B331" s="225" t="s">
        <v>3743</v>
      </c>
      <c r="C331" s="227">
        <f t="shared" si="54"/>
        <v>0</v>
      </c>
      <c r="D331" s="227"/>
      <c r="E331" s="227"/>
      <c r="F331" s="227"/>
      <c r="G331" s="227"/>
      <c r="H331" s="227"/>
      <c r="I331" s="227"/>
    </row>
    <row r="332" spans="1:9" ht="13.5">
      <c r="A332" s="225" t="s">
        <v>2319</v>
      </c>
      <c r="B332" s="225" t="s">
        <v>2320</v>
      </c>
      <c r="C332" s="227">
        <f t="shared" si="54"/>
        <v>0</v>
      </c>
      <c r="D332" s="227"/>
      <c r="E332" s="227"/>
      <c r="F332" s="227"/>
      <c r="G332" s="227"/>
      <c r="H332" s="227"/>
      <c r="I332" s="227"/>
    </row>
    <row r="333" spans="1:9" ht="13.5">
      <c r="A333" s="225" t="s">
        <v>561</v>
      </c>
      <c r="B333" s="226" t="s">
        <v>562</v>
      </c>
      <c r="C333" s="227">
        <f t="shared" si="54"/>
        <v>312</v>
      </c>
      <c r="D333" s="227">
        <f aca="true" t="shared" si="55" ref="D333:I333">SUM(D334:D346)</f>
        <v>312</v>
      </c>
      <c r="E333" s="227">
        <f t="shared" si="55"/>
        <v>0</v>
      </c>
      <c r="F333" s="227">
        <f t="shared" si="55"/>
        <v>0</v>
      </c>
      <c r="G333" s="227">
        <f t="shared" si="55"/>
        <v>0</v>
      </c>
      <c r="H333" s="227">
        <f t="shared" si="55"/>
        <v>0</v>
      </c>
      <c r="I333" s="227">
        <f t="shared" si="55"/>
        <v>0</v>
      </c>
    </row>
    <row r="334" spans="1:9" ht="13.5">
      <c r="A334" s="225" t="s">
        <v>563</v>
      </c>
      <c r="B334" s="225" t="s">
        <v>3725</v>
      </c>
      <c r="C334" s="227">
        <f t="shared" si="54"/>
        <v>253</v>
      </c>
      <c r="D334" s="227">
        <v>253</v>
      </c>
      <c r="E334" s="227"/>
      <c r="F334" s="227"/>
      <c r="G334" s="227"/>
      <c r="H334" s="227"/>
      <c r="I334" s="227"/>
    </row>
    <row r="335" spans="1:9" ht="13.5">
      <c r="A335" s="225" t="s">
        <v>564</v>
      </c>
      <c r="B335" s="225" t="s">
        <v>3727</v>
      </c>
      <c r="C335" s="227">
        <f t="shared" si="54"/>
        <v>0</v>
      </c>
      <c r="D335" s="227"/>
      <c r="E335" s="227"/>
      <c r="F335" s="227"/>
      <c r="G335" s="227"/>
      <c r="H335" s="227"/>
      <c r="I335" s="227"/>
    </row>
    <row r="336" spans="1:9" ht="13.5">
      <c r="A336" s="225" t="s">
        <v>565</v>
      </c>
      <c r="B336" s="225" t="s">
        <v>3729</v>
      </c>
      <c r="C336" s="227">
        <f t="shared" si="54"/>
        <v>40</v>
      </c>
      <c r="D336" s="227">
        <v>40</v>
      </c>
      <c r="E336" s="227"/>
      <c r="F336" s="227"/>
      <c r="G336" s="227"/>
      <c r="H336" s="227"/>
      <c r="I336" s="227"/>
    </row>
    <row r="337" spans="1:9" ht="13.5">
      <c r="A337" s="225" t="s">
        <v>566</v>
      </c>
      <c r="B337" s="225" t="s">
        <v>567</v>
      </c>
      <c r="C337" s="227">
        <f t="shared" si="54"/>
        <v>15</v>
      </c>
      <c r="D337" s="227">
        <v>15</v>
      </c>
      <c r="E337" s="227"/>
      <c r="F337" s="227"/>
      <c r="G337" s="227"/>
      <c r="H337" s="227"/>
      <c r="I337" s="227"/>
    </row>
    <row r="338" spans="1:9" ht="13.5">
      <c r="A338" s="225" t="s">
        <v>568</v>
      </c>
      <c r="B338" s="225" t="s">
        <v>569</v>
      </c>
      <c r="C338" s="227">
        <f t="shared" si="54"/>
        <v>0</v>
      </c>
      <c r="D338" s="227"/>
      <c r="E338" s="227"/>
      <c r="F338" s="227"/>
      <c r="G338" s="227"/>
      <c r="H338" s="227"/>
      <c r="I338" s="227"/>
    </row>
    <row r="339" spans="1:9" ht="13.5">
      <c r="A339" s="225" t="s">
        <v>570</v>
      </c>
      <c r="B339" s="225" t="s">
        <v>571</v>
      </c>
      <c r="C339" s="227">
        <f t="shared" si="54"/>
        <v>0</v>
      </c>
      <c r="D339" s="227"/>
      <c r="E339" s="227"/>
      <c r="F339" s="227"/>
      <c r="G339" s="227"/>
      <c r="H339" s="227"/>
      <c r="I339" s="227"/>
    </row>
    <row r="340" spans="1:9" ht="13.5">
      <c r="A340" s="225" t="s">
        <v>572</v>
      </c>
      <c r="B340" s="225" t="s">
        <v>573</v>
      </c>
      <c r="C340" s="227">
        <f t="shared" si="54"/>
        <v>0</v>
      </c>
      <c r="D340" s="227"/>
      <c r="E340" s="227"/>
      <c r="F340" s="227"/>
      <c r="G340" s="227"/>
      <c r="H340" s="227"/>
      <c r="I340" s="227"/>
    </row>
    <row r="341" spans="1:9" ht="13.5">
      <c r="A341" s="225" t="s">
        <v>574</v>
      </c>
      <c r="B341" s="225" t="s">
        <v>575</v>
      </c>
      <c r="C341" s="227">
        <f t="shared" si="54"/>
        <v>0</v>
      </c>
      <c r="D341" s="227"/>
      <c r="E341" s="227"/>
      <c r="F341" s="227"/>
      <c r="G341" s="227"/>
      <c r="H341" s="227"/>
      <c r="I341" s="227"/>
    </row>
    <row r="342" spans="1:9" ht="13.5">
      <c r="A342" s="225" t="s">
        <v>576</v>
      </c>
      <c r="B342" s="225" t="s">
        <v>577</v>
      </c>
      <c r="C342" s="227">
        <f t="shared" si="54"/>
        <v>4</v>
      </c>
      <c r="D342" s="227">
        <v>4</v>
      </c>
      <c r="E342" s="227"/>
      <c r="F342" s="227"/>
      <c r="G342" s="227"/>
      <c r="H342" s="227"/>
      <c r="I342" s="227"/>
    </row>
    <row r="343" spans="1:9" ht="13.5">
      <c r="A343" s="225" t="s">
        <v>578</v>
      </c>
      <c r="B343" s="233" t="s">
        <v>579</v>
      </c>
      <c r="C343" s="227">
        <f t="shared" si="54"/>
        <v>0</v>
      </c>
      <c r="D343" s="227"/>
      <c r="E343" s="227"/>
      <c r="F343" s="227"/>
      <c r="G343" s="227"/>
      <c r="H343" s="227"/>
      <c r="I343" s="227"/>
    </row>
    <row r="344" spans="1:9" ht="13.5">
      <c r="A344" s="225" t="s">
        <v>580</v>
      </c>
      <c r="B344" s="233" t="s">
        <v>581</v>
      </c>
      <c r="C344" s="227">
        <f t="shared" si="54"/>
        <v>0</v>
      </c>
      <c r="D344" s="227"/>
      <c r="E344" s="227"/>
      <c r="F344" s="227"/>
      <c r="G344" s="227"/>
      <c r="H344" s="227"/>
      <c r="I344" s="227"/>
    </row>
    <row r="345" spans="1:9" ht="13.5">
      <c r="A345" s="225" t="s">
        <v>582</v>
      </c>
      <c r="B345" s="225" t="s">
        <v>3743</v>
      </c>
      <c r="C345" s="227">
        <f t="shared" si="54"/>
        <v>0</v>
      </c>
      <c r="D345" s="227"/>
      <c r="E345" s="227"/>
      <c r="F345" s="227"/>
      <c r="G345" s="227"/>
      <c r="H345" s="227"/>
      <c r="I345" s="227"/>
    </row>
    <row r="346" spans="1:9" ht="13.5">
      <c r="A346" s="225" t="s">
        <v>583</v>
      </c>
      <c r="B346" s="225" t="s">
        <v>584</v>
      </c>
      <c r="C346" s="227">
        <f t="shared" si="54"/>
        <v>0</v>
      </c>
      <c r="D346" s="227"/>
      <c r="E346" s="227"/>
      <c r="F346" s="227"/>
      <c r="G346" s="227"/>
      <c r="H346" s="227"/>
      <c r="I346" s="227"/>
    </row>
    <row r="347" spans="1:9" ht="13.5">
      <c r="A347" s="225" t="s">
        <v>585</v>
      </c>
      <c r="B347" s="226" t="s">
        <v>586</v>
      </c>
      <c r="C347" s="227">
        <f t="shared" si="54"/>
        <v>0</v>
      </c>
      <c r="D347" s="227">
        <f aca="true" t="shared" si="56" ref="D347:I347">SUM(D348:D356)</f>
        <v>0</v>
      </c>
      <c r="E347" s="227">
        <f t="shared" si="56"/>
        <v>0</v>
      </c>
      <c r="F347" s="227">
        <f t="shared" si="56"/>
        <v>0</v>
      </c>
      <c r="G347" s="227">
        <f t="shared" si="56"/>
        <v>0</v>
      </c>
      <c r="H347" s="227">
        <f t="shared" si="56"/>
        <v>0</v>
      </c>
      <c r="I347" s="227">
        <f t="shared" si="56"/>
        <v>0</v>
      </c>
    </row>
    <row r="348" spans="1:9" ht="13.5">
      <c r="A348" s="225" t="s">
        <v>587</v>
      </c>
      <c r="B348" s="225" t="s">
        <v>3725</v>
      </c>
      <c r="C348" s="227">
        <f t="shared" si="54"/>
        <v>0</v>
      </c>
      <c r="D348" s="227"/>
      <c r="E348" s="227"/>
      <c r="F348" s="227"/>
      <c r="G348" s="227"/>
      <c r="H348" s="227"/>
      <c r="I348" s="227"/>
    </row>
    <row r="349" spans="1:9" ht="13.5">
      <c r="A349" s="225" t="s">
        <v>588</v>
      </c>
      <c r="B349" s="225" t="s">
        <v>3727</v>
      </c>
      <c r="C349" s="227">
        <f t="shared" si="54"/>
        <v>0</v>
      </c>
      <c r="D349" s="227"/>
      <c r="E349" s="227"/>
      <c r="F349" s="227"/>
      <c r="G349" s="227"/>
      <c r="H349" s="227"/>
      <c r="I349" s="227"/>
    </row>
    <row r="350" spans="1:9" ht="13.5">
      <c r="A350" s="225" t="s">
        <v>589</v>
      </c>
      <c r="B350" s="225" t="s">
        <v>3729</v>
      </c>
      <c r="C350" s="227">
        <f t="shared" si="54"/>
        <v>0</v>
      </c>
      <c r="D350" s="227"/>
      <c r="E350" s="227"/>
      <c r="F350" s="227"/>
      <c r="G350" s="227"/>
      <c r="H350" s="227"/>
      <c r="I350" s="227"/>
    </row>
    <row r="351" spans="1:9" ht="13.5">
      <c r="A351" s="225" t="s">
        <v>590</v>
      </c>
      <c r="B351" s="225" t="s">
        <v>591</v>
      </c>
      <c r="C351" s="227">
        <f t="shared" si="54"/>
        <v>0</v>
      </c>
      <c r="D351" s="227"/>
      <c r="E351" s="227"/>
      <c r="F351" s="227"/>
      <c r="G351" s="227"/>
      <c r="H351" s="227"/>
      <c r="I351" s="227"/>
    </row>
    <row r="352" spans="1:9" ht="13.5">
      <c r="A352" s="225" t="s">
        <v>592</v>
      </c>
      <c r="B352" s="225" t="s">
        <v>593</v>
      </c>
      <c r="C352" s="227">
        <f t="shared" si="54"/>
        <v>0</v>
      </c>
      <c r="D352" s="227"/>
      <c r="E352" s="227"/>
      <c r="F352" s="227"/>
      <c r="G352" s="227"/>
      <c r="H352" s="227"/>
      <c r="I352" s="227"/>
    </row>
    <row r="353" spans="1:9" ht="13.5">
      <c r="A353" s="225" t="s">
        <v>594</v>
      </c>
      <c r="B353" s="225" t="s">
        <v>595</v>
      </c>
      <c r="C353" s="227">
        <f t="shared" si="54"/>
        <v>0</v>
      </c>
      <c r="D353" s="227"/>
      <c r="E353" s="227"/>
      <c r="F353" s="227"/>
      <c r="G353" s="227"/>
      <c r="H353" s="227"/>
      <c r="I353" s="227"/>
    </row>
    <row r="354" spans="1:9" ht="13.5">
      <c r="A354" s="225" t="s">
        <v>596</v>
      </c>
      <c r="B354" s="233" t="s">
        <v>581</v>
      </c>
      <c r="C354" s="227">
        <f t="shared" si="54"/>
        <v>0</v>
      </c>
      <c r="D354" s="227"/>
      <c r="E354" s="227"/>
      <c r="F354" s="227"/>
      <c r="G354" s="227"/>
      <c r="H354" s="227"/>
      <c r="I354" s="227"/>
    </row>
    <row r="355" spans="1:9" ht="13.5">
      <c r="A355" s="225" t="s">
        <v>597</v>
      </c>
      <c r="B355" s="225" t="s">
        <v>3743</v>
      </c>
      <c r="C355" s="227">
        <f t="shared" si="54"/>
        <v>0</v>
      </c>
      <c r="D355" s="227"/>
      <c r="E355" s="227"/>
      <c r="F355" s="227"/>
      <c r="G355" s="227"/>
      <c r="H355" s="227"/>
      <c r="I355" s="227"/>
    </row>
    <row r="356" spans="1:9" ht="13.5">
      <c r="A356" s="225" t="s">
        <v>598</v>
      </c>
      <c r="B356" s="225" t="s">
        <v>599</v>
      </c>
      <c r="C356" s="227">
        <f t="shared" si="54"/>
        <v>0</v>
      </c>
      <c r="D356" s="227"/>
      <c r="E356" s="227"/>
      <c r="F356" s="227"/>
      <c r="G356" s="227"/>
      <c r="H356" s="227"/>
      <c r="I356" s="227"/>
    </row>
    <row r="357" spans="1:9" ht="13.5">
      <c r="A357" s="225" t="s">
        <v>600</v>
      </c>
      <c r="B357" s="226" t="s">
        <v>601</v>
      </c>
      <c r="C357" s="227">
        <f t="shared" si="54"/>
        <v>0</v>
      </c>
      <c r="D357" s="227">
        <f aca="true" t="shared" si="57" ref="D357:I357">SUM(D358:D366)</f>
        <v>0</v>
      </c>
      <c r="E357" s="227">
        <f t="shared" si="57"/>
        <v>0</v>
      </c>
      <c r="F357" s="227">
        <f t="shared" si="57"/>
        <v>0</v>
      </c>
      <c r="G357" s="227">
        <f t="shared" si="57"/>
        <v>0</v>
      </c>
      <c r="H357" s="227">
        <f t="shared" si="57"/>
        <v>0</v>
      </c>
      <c r="I357" s="227">
        <f t="shared" si="57"/>
        <v>0</v>
      </c>
    </row>
    <row r="358" spans="1:9" ht="13.5">
      <c r="A358" s="225" t="s">
        <v>602</v>
      </c>
      <c r="B358" s="225" t="s">
        <v>3725</v>
      </c>
      <c r="C358" s="227">
        <f t="shared" si="54"/>
        <v>0</v>
      </c>
      <c r="D358" s="227"/>
      <c r="E358" s="227"/>
      <c r="F358" s="227"/>
      <c r="G358" s="227"/>
      <c r="H358" s="227"/>
      <c r="I358" s="227"/>
    </row>
    <row r="359" spans="1:9" ht="13.5">
      <c r="A359" s="225" t="s">
        <v>603</v>
      </c>
      <c r="B359" s="225" t="s">
        <v>3727</v>
      </c>
      <c r="C359" s="227">
        <f t="shared" si="54"/>
        <v>0</v>
      </c>
      <c r="D359" s="227"/>
      <c r="E359" s="227"/>
      <c r="F359" s="227"/>
      <c r="G359" s="227"/>
      <c r="H359" s="227"/>
      <c r="I359" s="227"/>
    </row>
    <row r="360" spans="1:9" ht="13.5">
      <c r="A360" s="225" t="s">
        <v>604</v>
      </c>
      <c r="B360" s="225" t="s">
        <v>3729</v>
      </c>
      <c r="C360" s="227">
        <f t="shared" si="54"/>
        <v>0</v>
      </c>
      <c r="D360" s="227"/>
      <c r="E360" s="227"/>
      <c r="F360" s="227"/>
      <c r="G360" s="227"/>
      <c r="H360" s="227"/>
      <c r="I360" s="227"/>
    </row>
    <row r="361" spans="1:9" ht="13.5">
      <c r="A361" s="225" t="s">
        <v>605</v>
      </c>
      <c r="B361" s="225" t="s">
        <v>606</v>
      </c>
      <c r="C361" s="227">
        <f t="shared" si="54"/>
        <v>0</v>
      </c>
      <c r="D361" s="227"/>
      <c r="E361" s="227"/>
      <c r="F361" s="227"/>
      <c r="G361" s="227"/>
      <c r="H361" s="227"/>
      <c r="I361" s="227"/>
    </row>
    <row r="362" spans="1:9" ht="13.5">
      <c r="A362" s="225" t="s">
        <v>607</v>
      </c>
      <c r="B362" s="225" t="s">
        <v>608</v>
      </c>
      <c r="C362" s="227">
        <f t="shared" si="54"/>
        <v>0</v>
      </c>
      <c r="D362" s="227"/>
      <c r="E362" s="227"/>
      <c r="F362" s="227"/>
      <c r="G362" s="227"/>
      <c r="H362" s="227"/>
      <c r="I362" s="227"/>
    </row>
    <row r="363" spans="1:9" ht="13.5">
      <c r="A363" s="225" t="s">
        <v>609</v>
      </c>
      <c r="B363" s="225" t="s">
        <v>610</v>
      </c>
      <c r="C363" s="227">
        <f t="shared" si="54"/>
        <v>0</v>
      </c>
      <c r="D363" s="227"/>
      <c r="E363" s="227"/>
      <c r="F363" s="227"/>
      <c r="G363" s="227"/>
      <c r="H363" s="227"/>
      <c r="I363" s="227"/>
    </row>
    <row r="364" spans="1:9" ht="13.5">
      <c r="A364" s="225" t="s">
        <v>611</v>
      </c>
      <c r="B364" s="233" t="s">
        <v>581</v>
      </c>
      <c r="C364" s="227">
        <f t="shared" si="54"/>
        <v>0</v>
      </c>
      <c r="D364" s="227"/>
      <c r="E364" s="227"/>
      <c r="F364" s="227"/>
      <c r="G364" s="227"/>
      <c r="H364" s="227"/>
      <c r="I364" s="227"/>
    </row>
    <row r="365" spans="1:9" ht="13.5">
      <c r="A365" s="225" t="s">
        <v>612</v>
      </c>
      <c r="B365" s="225" t="s">
        <v>3743</v>
      </c>
      <c r="C365" s="227">
        <f t="shared" si="54"/>
        <v>0</v>
      </c>
      <c r="D365" s="227"/>
      <c r="E365" s="227"/>
      <c r="F365" s="227"/>
      <c r="G365" s="227"/>
      <c r="H365" s="227"/>
      <c r="I365" s="227"/>
    </row>
    <row r="366" spans="1:9" ht="13.5">
      <c r="A366" s="225" t="s">
        <v>613</v>
      </c>
      <c r="B366" s="225" t="s">
        <v>614</v>
      </c>
      <c r="C366" s="227">
        <f t="shared" si="54"/>
        <v>0</v>
      </c>
      <c r="D366" s="227"/>
      <c r="E366" s="227"/>
      <c r="F366" s="227"/>
      <c r="G366" s="227"/>
      <c r="H366" s="227"/>
      <c r="I366" s="227"/>
    </row>
    <row r="367" spans="1:9" ht="13.5">
      <c r="A367" s="225" t="s">
        <v>615</v>
      </c>
      <c r="B367" s="226" t="s">
        <v>616</v>
      </c>
      <c r="C367" s="227">
        <f t="shared" si="54"/>
        <v>0</v>
      </c>
      <c r="D367" s="227">
        <f aca="true" t="shared" si="58" ref="D367:I367">SUM(D368:D374)</f>
        <v>0</v>
      </c>
      <c r="E367" s="227">
        <f t="shared" si="58"/>
        <v>0</v>
      </c>
      <c r="F367" s="227">
        <f t="shared" si="58"/>
        <v>0</v>
      </c>
      <c r="G367" s="227">
        <f t="shared" si="58"/>
        <v>0</v>
      </c>
      <c r="H367" s="227">
        <f t="shared" si="58"/>
        <v>0</v>
      </c>
      <c r="I367" s="227">
        <f t="shared" si="58"/>
        <v>0</v>
      </c>
    </row>
    <row r="368" spans="1:9" ht="13.5">
      <c r="A368" s="225" t="s">
        <v>617</v>
      </c>
      <c r="B368" s="225" t="s">
        <v>3725</v>
      </c>
      <c r="C368" s="227">
        <f t="shared" si="54"/>
        <v>0</v>
      </c>
      <c r="D368" s="227"/>
      <c r="E368" s="227"/>
      <c r="F368" s="227"/>
      <c r="G368" s="227"/>
      <c r="H368" s="227"/>
      <c r="I368" s="227"/>
    </row>
    <row r="369" spans="1:9" ht="13.5">
      <c r="A369" s="225" t="s">
        <v>618</v>
      </c>
      <c r="B369" s="225" t="s">
        <v>3727</v>
      </c>
      <c r="C369" s="227">
        <f t="shared" si="54"/>
        <v>0</v>
      </c>
      <c r="D369" s="227"/>
      <c r="E369" s="227"/>
      <c r="F369" s="227"/>
      <c r="G369" s="227"/>
      <c r="H369" s="227"/>
      <c r="I369" s="227"/>
    </row>
    <row r="370" spans="1:9" ht="13.5">
      <c r="A370" s="225" t="s">
        <v>619</v>
      </c>
      <c r="B370" s="225" t="s">
        <v>3729</v>
      </c>
      <c r="C370" s="227">
        <f t="shared" si="54"/>
        <v>0</v>
      </c>
      <c r="D370" s="227"/>
      <c r="E370" s="227"/>
      <c r="F370" s="227"/>
      <c r="G370" s="227"/>
      <c r="H370" s="227"/>
      <c r="I370" s="227"/>
    </row>
    <row r="371" spans="1:9" ht="13.5">
      <c r="A371" s="225" t="s">
        <v>620</v>
      </c>
      <c r="B371" s="225" t="s">
        <v>621</v>
      </c>
      <c r="C371" s="227">
        <f t="shared" si="54"/>
        <v>0</v>
      </c>
      <c r="D371" s="227"/>
      <c r="E371" s="227"/>
      <c r="F371" s="227"/>
      <c r="G371" s="227"/>
      <c r="H371" s="227"/>
      <c r="I371" s="227"/>
    </row>
    <row r="372" spans="1:9" ht="13.5">
      <c r="A372" s="225" t="s">
        <v>622</v>
      </c>
      <c r="B372" s="225" t="s">
        <v>623</v>
      </c>
      <c r="C372" s="227">
        <f t="shared" si="54"/>
        <v>0</v>
      </c>
      <c r="D372" s="227"/>
      <c r="E372" s="227"/>
      <c r="F372" s="227"/>
      <c r="G372" s="227"/>
      <c r="H372" s="227"/>
      <c r="I372" s="227"/>
    </row>
    <row r="373" spans="1:9" ht="13.5">
      <c r="A373" s="225" t="s">
        <v>624</v>
      </c>
      <c r="B373" s="225" t="s">
        <v>3743</v>
      </c>
      <c r="C373" s="227">
        <f t="shared" si="54"/>
        <v>0</v>
      </c>
      <c r="D373" s="227"/>
      <c r="E373" s="227"/>
      <c r="F373" s="227"/>
      <c r="G373" s="227"/>
      <c r="H373" s="227"/>
      <c r="I373" s="227"/>
    </row>
    <row r="374" spans="1:9" ht="13.5">
      <c r="A374" s="225" t="s">
        <v>625</v>
      </c>
      <c r="B374" s="225" t="s">
        <v>626</v>
      </c>
      <c r="C374" s="227">
        <f t="shared" si="54"/>
        <v>0</v>
      </c>
      <c r="D374" s="227"/>
      <c r="E374" s="227"/>
      <c r="F374" s="227"/>
      <c r="G374" s="227"/>
      <c r="H374" s="227"/>
      <c r="I374" s="227"/>
    </row>
    <row r="375" spans="1:9" ht="13.5">
      <c r="A375" s="225" t="s">
        <v>627</v>
      </c>
      <c r="B375" s="226" t="s">
        <v>628</v>
      </c>
      <c r="C375" s="227">
        <f t="shared" si="54"/>
        <v>0</v>
      </c>
      <c r="D375" s="227">
        <f aca="true" t="shared" si="59" ref="D375:I375">SUM(D376:D380)</f>
        <v>0</v>
      </c>
      <c r="E375" s="227">
        <f t="shared" si="59"/>
        <v>0</v>
      </c>
      <c r="F375" s="227">
        <f t="shared" si="59"/>
        <v>0</v>
      </c>
      <c r="G375" s="227">
        <f t="shared" si="59"/>
        <v>0</v>
      </c>
      <c r="H375" s="227">
        <f t="shared" si="59"/>
        <v>0</v>
      </c>
      <c r="I375" s="227">
        <f t="shared" si="59"/>
        <v>0</v>
      </c>
    </row>
    <row r="376" spans="1:9" ht="13.5">
      <c r="A376" s="225" t="s">
        <v>629</v>
      </c>
      <c r="B376" s="225" t="s">
        <v>3725</v>
      </c>
      <c r="C376" s="227">
        <f t="shared" si="54"/>
        <v>0</v>
      </c>
      <c r="D376" s="227"/>
      <c r="E376" s="227"/>
      <c r="F376" s="227"/>
      <c r="G376" s="227"/>
      <c r="H376" s="227"/>
      <c r="I376" s="227"/>
    </row>
    <row r="377" spans="1:9" ht="13.5">
      <c r="A377" s="225" t="s">
        <v>630</v>
      </c>
      <c r="B377" s="225" t="s">
        <v>3727</v>
      </c>
      <c r="C377" s="227">
        <f t="shared" si="54"/>
        <v>0</v>
      </c>
      <c r="D377" s="227"/>
      <c r="E377" s="227"/>
      <c r="F377" s="227"/>
      <c r="G377" s="227"/>
      <c r="H377" s="227"/>
      <c r="I377" s="227"/>
    </row>
    <row r="378" spans="1:9" ht="13.5">
      <c r="A378" s="225" t="s">
        <v>631</v>
      </c>
      <c r="B378" s="233" t="s">
        <v>581</v>
      </c>
      <c r="C378" s="227">
        <f t="shared" si="54"/>
        <v>0</v>
      </c>
      <c r="D378" s="227"/>
      <c r="E378" s="227"/>
      <c r="F378" s="227"/>
      <c r="G378" s="227"/>
      <c r="H378" s="227"/>
      <c r="I378" s="227"/>
    </row>
    <row r="379" spans="1:9" ht="13.5">
      <c r="A379" s="225" t="s">
        <v>632</v>
      </c>
      <c r="B379" s="233" t="s">
        <v>633</v>
      </c>
      <c r="C379" s="227">
        <f t="shared" si="54"/>
        <v>0</v>
      </c>
      <c r="D379" s="227"/>
      <c r="E379" s="227"/>
      <c r="F379" s="227"/>
      <c r="G379" s="227"/>
      <c r="H379" s="227"/>
      <c r="I379" s="227"/>
    </row>
    <row r="380" spans="1:9" ht="13.5">
      <c r="A380" s="225" t="s">
        <v>634</v>
      </c>
      <c r="B380" s="225" t="s">
        <v>635</v>
      </c>
      <c r="C380" s="227">
        <f t="shared" si="54"/>
        <v>0</v>
      </c>
      <c r="D380" s="227"/>
      <c r="E380" s="227"/>
      <c r="F380" s="227"/>
      <c r="G380" s="227"/>
      <c r="H380" s="227"/>
      <c r="I380" s="227"/>
    </row>
    <row r="381" spans="1:9" ht="13.5">
      <c r="A381" s="225" t="s">
        <v>636</v>
      </c>
      <c r="B381" s="226" t="s">
        <v>637</v>
      </c>
      <c r="C381" s="227">
        <f t="shared" si="54"/>
        <v>0</v>
      </c>
      <c r="D381" s="227">
        <f aca="true" t="shared" si="60" ref="D381:I381">SUM(D382:D383)</f>
        <v>0</v>
      </c>
      <c r="E381" s="227">
        <f t="shared" si="60"/>
        <v>0</v>
      </c>
      <c r="F381" s="227">
        <f t="shared" si="60"/>
        <v>0</v>
      </c>
      <c r="G381" s="227">
        <f t="shared" si="60"/>
        <v>0</v>
      </c>
      <c r="H381" s="227">
        <f t="shared" si="60"/>
        <v>0</v>
      </c>
      <c r="I381" s="227">
        <f t="shared" si="60"/>
        <v>0</v>
      </c>
    </row>
    <row r="382" spans="1:9" ht="13.5">
      <c r="A382" s="225">
        <v>2049902</v>
      </c>
      <c r="B382" s="225" t="s">
        <v>638</v>
      </c>
      <c r="C382" s="227">
        <f t="shared" si="54"/>
        <v>0</v>
      </c>
      <c r="D382" s="227"/>
      <c r="E382" s="227"/>
      <c r="F382" s="227"/>
      <c r="G382" s="227"/>
      <c r="H382" s="227"/>
      <c r="I382" s="227"/>
    </row>
    <row r="383" spans="1:9" ht="13.5">
      <c r="A383" s="225">
        <v>2049999</v>
      </c>
      <c r="B383" s="225" t="s">
        <v>639</v>
      </c>
      <c r="C383" s="227">
        <f t="shared" si="54"/>
        <v>0</v>
      </c>
      <c r="D383" s="227"/>
      <c r="E383" s="227"/>
      <c r="F383" s="227"/>
      <c r="G383" s="227"/>
      <c r="H383" s="227"/>
      <c r="I383" s="227"/>
    </row>
    <row r="384" spans="1:9" ht="13.5">
      <c r="A384" s="225" t="s">
        <v>640</v>
      </c>
      <c r="B384" s="226" t="s">
        <v>641</v>
      </c>
      <c r="C384" s="227">
        <f t="shared" si="54"/>
        <v>6400</v>
      </c>
      <c r="D384" s="227">
        <f aca="true" t="shared" si="61" ref="D384:I384">D385+D390+D397+D403+D409+D413+D417+D421+D427+D434</f>
        <v>5503</v>
      </c>
      <c r="E384" s="227">
        <f t="shared" si="61"/>
        <v>0</v>
      </c>
      <c r="F384" s="227">
        <f t="shared" si="61"/>
        <v>0</v>
      </c>
      <c r="G384" s="227">
        <f t="shared" si="61"/>
        <v>17</v>
      </c>
      <c r="H384" s="227">
        <f t="shared" si="61"/>
        <v>0</v>
      </c>
      <c r="I384" s="227">
        <f t="shared" si="61"/>
        <v>880</v>
      </c>
    </row>
    <row r="385" spans="1:9" ht="13.5">
      <c r="A385" s="225" t="s">
        <v>642</v>
      </c>
      <c r="B385" s="226" t="s">
        <v>643</v>
      </c>
      <c r="C385" s="227">
        <f t="shared" si="54"/>
        <v>135</v>
      </c>
      <c r="D385" s="227">
        <f aca="true" t="shared" si="62" ref="D385:I385">SUM(D386:D389)</f>
        <v>135</v>
      </c>
      <c r="E385" s="227">
        <f t="shared" si="62"/>
        <v>0</v>
      </c>
      <c r="F385" s="227">
        <f t="shared" si="62"/>
        <v>0</v>
      </c>
      <c r="G385" s="227">
        <f t="shared" si="62"/>
        <v>0</v>
      </c>
      <c r="H385" s="227">
        <f t="shared" si="62"/>
        <v>0</v>
      </c>
      <c r="I385" s="227">
        <f t="shared" si="62"/>
        <v>0</v>
      </c>
    </row>
    <row r="386" spans="1:9" ht="13.5">
      <c r="A386" s="225" t="s">
        <v>644</v>
      </c>
      <c r="B386" s="225" t="s">
        <v>3725</v>
      </c>
      <c r="C386" s="227">
        <f t="shared" si="54"/>
        <v>130</v>
      </c>
      <c r="D386" s="227">
        <v>130</v>
      </c>
      <c r="E386" s="227"/>
      <c r="F386" s="227"/>
      <c r="G386" s="227"/>
      <c r="H386" s="227"/>
      <c r="I386" s="227"/>
    </row>
    <row r="387" spans="1:9" ht="13.5">
      <c r="A387" s="225" t="s">
        <v>645</v>
      </c>
      <c r="B387" s="225" t="s">
        <v>3727</v>
      </c>
      <c r="C387" s="227">
        <f t="shared" si="54"/>
        <v>0</v>
      </c>
      <c r="D387" s="227"/>
      <c r="E387" s="227"/>
      <c r="F387" s="227"/>
      <c r="G387" s="227"/>
      <c r="H387" s="227"/>
      <c r="I387" s="227"/>
    </row>
    <row r="388" spans="1:9" ht="13.5">
      <c r="A388" s="225" t="s">
        <v>646</v>
      </c>
      <c r="B388" s="225" t="s">
        <v>3729</v>
      </c>
      <c r="C388" s="227">
        <f t="shared" si="54"/>
        <v>5</v>
      </c>
      <c r="D388" s="227">
        <v>5</v>
      </c>
      <c r="E388" s="227"/>
      <c r="F388" s="227"/>
      <c r="G388" s="227"/>
      <c r="H388" s="227"/>
      <c r="I388" s="227"/>
    </row>
    <row r="389" spans="1:9" ht="13.5">
      <c r="A389" s="225" t="s">
        <v>647</v>
      </c>
      <c r="B389" s="225" t="s">
        <v>648</v>
      </c>
      <c r="C389" s="227">
        <f t="shared" si="54"/>
        <v>0</v>
      </c>
      <c r="D389" s="227"/>
      <c r="E389" s="227"/>
      <c r="F389" s="227"/>
      <c r="G389" s="227"/>
      <c r="H389" s="227"/>
      <c r="I389" s="227"/>
    </row>
    <row r="390" spans="1:9" ht="13.5">
      <c r="A390" s="225" t="s">
        <v>649</v>
      </c>
      <c r="B390" s="226" t="s">
        <v>650</v>
      </c>
      <c r="C390" s="227">
        <f aca="true" t="shared" si="63" ref="C390:C453">SUM(D390:I390)</f>
        <v>5346</v>
      </c>
      <c r="D390" s="227">
        <f aca="true" t="shared" si="64" ref="D390:I390">SUM(D391:D396)</f>
        <v>4799</v>
      </c>
      <c r="E390" s="227">
        <f t="shared" si="64"/>
        <v>0</v>
      </c>
      <c r="F390" s="227">
        <f t="shared" si="64"/>
        <v>0</v>
      </c>
      <c r="G390" s="227">
        <f t="shared" si="64"/>
        <v>17</v>
      </c>
      <c r="H390" s="227">
        <f t="shared" si="64"/>
        <v>0</v>
      </c>
      <c r="I390" s="227">
        <f t="shared" si="64"/>
        <v>530</v>
      </c>
    </row>
    <row r="391" spans="1:9" ht="13.5">
      <c r="A391" s="225" t="s">
        <v>651</v>
      </c>
      <c r="B391" s="225" t="s">
        <v>652</v>
      </c>
      <c r="C391" s="227">
        <f t="shared" si="63"/>
        <v>575</v>
      </c>
      <c r="D391" s="227">
        <v>575</v>
      </c>
      <c r="E391" s="227"/>
      <c r="F391" s="227"/>
      <c r="G391" s="227"/>
      <c r="H391" s="227"/>
      <c r="I391" s="227"/>
    </row>
    <row r="392" spans="1:9" ht="13.5">
      <c r="A392" s="225" t="s">
        <v>653</v>
      </c>
      <c r="B392" s="225" t="s">
        <v>654</v>
      </c>
      <c r="C392" s="227">
        <f t="shared" si="63"/>
        <v>2992</v>
      </c>
      <c r="D392" s="227">
        <v>2462</v>
      </c>
      <c r="E392" s="227"/>
      <c r="F392" s="227"/>
      <c r="G392" s="227"/>
      <c r="H392" s="227"/>
      <c r="I392" s="227">
        <v>530</v>
      </c>
    </row>
    <row r="393" spans="1:9" ht="13.5">
      <c r="A393" s="225" t="s">
        <v>655</v>
      </c>
      <c r="B393" s="225" t="s">
        <v>656</v>
      </c>
      <c r="C393" s="227">
        <f t="shared" si="63"/>
        <v>1350</v>
      </c>
      <c r="D393" s="227">
        <v>1350</v>
      </c>
      <c r="E393" s="227"/>
      <c r="F393" s="227"/>
      <c r="G393" s="227"/>
      <c r="H393" s="227"/>
      <c r="I393" s="227"/>
    </row>
    <row r="394" spans="1:9" ht="13.5">
      <c r="A394" s="225" t="s">
        <v>657</v>
      </c>
      <c r="B394" s="225" t="s">
        <v>658</v>
      </c>
      <c r="C394" s="227">
        <f t="shared" si="63"/>
        <v>300</v>
      </c>
      <c r="D394" s="227">
        <v>295</v>
      </c>
      <c r="E394" s="227"/>
      <c r="F394" s="227"/>
      <c r="G394" s="227">
        <v>5</v>
      </c>
      <c r="H394" s="227"/>
      <c r="I394" s="227"/>
    </row>
    <row r="395" spans="1:9" ht="13.5">
      <c r="A395" s="225" t="s">
        <v>659</v>
      </c>
      <c r="B395" s="225" t="s">
        <v>660</v>
      </c>
      <c r="C395" s="227">
        <f t="shared" si="63"/>
        <v>12</v>
      </c>
      <c r="D395" s="227"/>
      <c r="E395" s="227"/>
      <c r="F395" s="227"/>
      <c r="G395" s="227">
        <v>12</v>
      </c>
      <c r="H395" s="227"/>
      <c r="I395" s="227"/>
    </row>
    <row r="396" spans="1:9" ht="13.5">
      <c r="A396" s="225" t="s">
        <v>661</v>
      </c>
      <c r="B396" s="225" t="s">
        <v>662</v>
      </c>
      <c r="C396" s="227">
        <f t="shared" si="63"/>
        <v>117</v>
      </c>
      <c r="D396" s="227">
        <v>117</v>
      </c>
      <c r="E396" s="227"/>
      <c r="F396" s="227"/>
      <c r="G396" s="227"/>
      <c r="H396" s="227"/>
      <c r="I396" s="227"/>
    </row>
    <row r="397" spans="1:9" ht="13.5">
      <c r="A397" s="225" t="s">
        <v>663</v>
      </c>
      <c r="B397" s="226" t="s">
        <v>664</v>
      </c>
      <c r="C397" s="227">
        <f t="shared" si="63"/>
        <v>0</v>
      </c>
      <c r="D397" s="227">
        <f aca="true" t="shared" si="65" ref="D397:I397">SUM(D398:D402)</f>
        <v>0</v>
      </c>
      <c r="E397" s="227">
        <f t="shared" si="65"/>
        <v>0</v>
      </c>
      <c r="F397" s="227">
        <f t="shared" si="65"/>
        <v>0</v>
      </c>
      <c r="G397" s="227">
        <f t="shared" si="65"/>
        <v>0</v>
      </c>
      <c r="H397" s="227">
        <f t="shared" si="65"/>
        <v>0</v>
      </c>
      <c r="I397" s="227">
        <f t="shared" si="65"/>
        <v>0</v>
      </c>
    </row>
    <row r="398" spans="1:9" ht="13.5">
      <c r="A398" s="225" t="s">
        <v>665</v>
      </c>
      <c r="B398" s="225" t="s">
        <v>666</v>
      </c>
      <c r="C398" s="227">
        <f t="shared" si="63"/>
        <v>0</v>
      </c>
      <c r="D398" s="227"/>
      <c r="E398" s="227"/>
      <c r="F398" s="227"/>
      <c r="G398" s="227"/>
      <c r="H398" s="227"/>
      <c r="I398" s="227"/>
    </row>
    <row r="399" spans="1:9" ht="13.5">
      <c r="A399" s="225" t="s">
        <v>667</v>
      </c>
      <c r="B399" s="225" t="s">
        <v>668</v>
      </c>
      <c r="C399" s="227">
        <f t="shared" si="63"/>
        <v>0</v>
      </c>
      <c r="D399" s="227"/>
      <c r="E399" s="227"/>
      <c r="F399" s="227"/>
      <c r="G399" s="227"/>
      <c r="H399" s="227"/>
      <c r="I399" s="227"/>
    </row>
    <row r="400" spans="1:9" ht="13.5">
      <c r="A400" s="225" t="s">
        <v>669</v>
      </c>
      <c r="B400" s="225" t="s">
        <v>670</v>
      </c>
      <c r="C400" s="227">
        <f t="shared" si="63"/>
        <v>0</v>
      </c>
      <c r="D400" s="227"/>
      <c r="E400" s="227"/>
      <c r="F400" s="227"/>
      <c r="G400" s="227"/>
      <c r="H400" s="227"/>
      <c r="I400" s="227"/>
    </row>
    <row r="401" spans="1:9" ht="13.5">
      <c r="A401" s="225" t="s">
        <v>671</v>
      </c>
      <c r="B401" s="225" t="s">
        <v>672</v>
      </c>
      <c r="C401" s="227">
        <f t="shared" si="63"/>
        <v>0</v>
      </c>
      <c r="D401" s="227"/>
      <c r="E401" s="227"/>
      <c r="F401" s="227"/>
      <c r="G401" s="227"/>
      <c r="H401" s="227"/>
      <c r="I401" s="227"/>
    </row>
    <row r="402" spans="1:9" ht="13.5">
      <c r="A402" s="225" t="s">
        <v>673</v>
      </c>
      <c r="B402" s="225" t="s">
        <v>674</v>
      </c>
      <c r="C402" s="227">
        <f t="shared" si="63"/>
        <v>0</v>
      </c>
      <c r="D402" s="227"/>
      <c r="E402" s="227"/>
      <c r="F402" s="227"/>
      <c r="G402" s="227"/>
      <c r="H402" s="227"/>
      <c r="I402" s="227"/>
    </row>
    <row r="403" spans="1:9" ht="13.5">
      <c r="A403" s="225" t="s">
        <v>675</v>
      </c>
      <c r="B403" s="226" t="s">
        <v>676</v>
      </c>
      <c r="C403" s="227">
        <f t="shared" si="63"/>
        <v>0</v>
      </c>
      <c r="D403" s="227">
        <f aca="true" t="shared" si="66" ref="D403:I403">SUM(D404:D408)</f>
        <v>0</v>
      </c>
      <c r="E403" s="227">
        <f t="shared" si="66"/>
        <v>0</v>
      </c>
      <c r="F403" s="227">
        <f t="shared" si="66"/>
        <v>0</v>
      </c>
      <c r="G403" s="227">
        <f t="shared" si="66"/>
        <v>0</v>
      </c>
      <c r="H403" s="227">
        <f t="shared" si="66"/>
        <v>0</v>
      </c>
      <c r="I403" s="227">
        <f t="shared" si="66"/>
        <v>0</v>
      </c>
    </row>
    <row r="404" spans="1:9" ht="13.5">
      <c r="A404" s="225" t="s">
        <v>677</v>
      </c>
      <c r="B404" s="225" t="s">
        <v>678</v>
      </c>
      <c r="C404" s="227">
        <f t="shared" si="63"/>
        <v>0</v>
      </c>
      <c r="D404" s="227"/>
      <c r="E404" s="227"/>
      <c r="F404" s="227"/>
      <c r="G404" s="227"/>
      <c r="H404" s="227"/>
      <c r="I404" s="227"/>
    </row>
    <row r="405" spans="1:9" ht="13.5">
      <c r="A405" s="225" t="s">
        <v>679</v>
      </c>
      <c r="B405" s="225" t="s">
        <v>680</v>
      </c>
      <c r="C405" s="227">
        <f t="shared" si="63"/>
        <v>0</v>
      </c>
      <c r="D405" s="227"/>
      <c r="E405" s="227"/>
      <c r="F405" s="227"/>
      <c r="G405" s="227"/>
      <c r="H405" s="227"/>
      <c r="I405" s="227"/>
    </row>
    <row r="406" spans="1:9" ht="13.5">
      <c r="A406" s="225" t="s">
        <v>681</v>
      </c>
      <c r="B406" s="225" t="s">
        <v>682</v>
      </c>
      <c r="C406" s="227">
        <f t="shared" si="63"/>
        <v>0</v>
      </c>
      <c r="D406" s="227"/>
      <c r="E406" s="227"/>
      <c r="F406" s="227"/>
      <c r="G406" s="227"/>
      <c r="H406" s="227"/>
      <c r="I406" s="227"/>
    </row>
    <row r="407" spans="1:9" ht="13.5">
      <c r="A407" s="225" t="s">
        <v>683</v>
      </c>
      <c r="B407" s="225" t="s">
        <v>684</v>
      </c>
      <c r="C407" s="227">
        <f t="shared" si="63"/>
        <v>0</v>
      </c>
      <c r="D407" s="227"/>
      <c r="E407" s="227"/>
      <c r="F407" s="227"/>
      <c r="G407" s="227"/>
      <c r="H407" s="227"/>
      <c r="I407" s="227"/>
    </row>
    <row r="408" spans="1:9" ht="13.5">
      <c r="A408" s="225" t="s">
        <v>685</v>
      </c>
      <c r="B408" s="225" t="s">
        <v>686</v>
      </c>
      <c r="C408" s="227">
        <f t="shared" si="63"/>
        <v>0</v>
      </c>
      <c r="D408" s="227"/>
      <c r="E408" s="227"/>
      <c r="F408" s="227"/>
      <c r="G408" s="227"/>
      <c r="H408" s="227"/>
      <c r="I408" s="227"/>
    </row>
    <row r="409" spans="1:9" ht="13.5">
      <c r="A409" s="225" t="s">
        <v>687</v>
      </c>
      <c r="B409" s="226" t="s">
        <v>688</v>
      </c>
      <c r="C409" s="227">
        <f t="shared" si="63"/>
        <v>0</v>
      </c>
      <c r="D409" s="227">
        <f aca="true" t="shared" si="67" ref="D409:I409">SUM(D410:D412)</f>
        <v>0</v>
      </c>
      <c r="E409" s="227">
        <f t="shared" si="67"/>
        <v>0</v>
      </c>
      <c r="F409" s="227">
        <f t="shared" si="67"/>
        <v>0</v>
      </c>
      <c r="G409" s="227">
        <f t="shared" si="67"/>
        <v>0</v>
      </c>
      <c r="H409" s="227">
        <f t="shared" si="67"/>
        <v>0</v>
      </c>
      <c r="I409" s="227">
        <f t="shared" si="67"/>
        <v>0</v>
      </c>
    </row>
    <row r="410" spans="1:9" ht="13.5">
      <c r="A410" s="225" t="s">
        <v>689</v>
      </c>
      <c r="B410" s="225" t="s">
        <v>690</v>
      </c>
      <c r="C410" s="227">
        <f t="shared" si="63"/>
        <v>0</v>
      </c>
      <c r="D410" s="227"/>
      <c r="E410" s="227"/>
      <c r="F410" s="227"/>
      <c r="G410" s="227"/>
      <c r="H410" s="227"/>
      <c r="I410" s="227"/>
    </row>
    <row r="411" spans="1:9" ht="13.5">
      <c r="A411" s="225" t="s">
        <v>691</v>
      </c>
      <c r="B411" s="225" t="s">
        <v>692</v>
      </c>
      <c r="C411" s="227">
        <f t="shared" si="63"/>
        <v>0</v>
      </c>
      <c r="D411" s="227"/>
      <c r="E411" s="227"/>
      <c r="F411" s="227"/>
      <c r="G411" s="227"/>
      <c r="H411" s="227"/>
      <c r="I411" s="227"/>
    </row>
    <row r="412" spans="1:9" ht="13.5">
      <c r="A412" s="225" t="s">
        <v>693</v>
      </c>
      <c r="B412" s="225" t="s">
        <v>694</v>
      </c>
      <c r="C412" s="227">
        <f t="shared" si="63"/>
        <v>0</v>
      </c>
      <c r="D412" s="227"/>
      <c r="E412" s="227"/>
      <c r="F412" s="227"/>
      <c r="G412" s="227"/>
      <c r="H412" s="227"/>
      <c r="I412" s="227"/>
    </row>
    <row r="413" spans="1:9" ht="13.5">
      <c r="A413" s="225" t="s">
        <v>695</v>
      </c>
      <c r="B413" s="226" t="s">
        <v>696</v>
      </c>
      <c r="C413" s="227">
        <f t="shared" si="63"/>
        <v>0</v>
      </c>
      <c r="D413" s="227">
        <f aca="true" t="shared" si="68" ref="D413:I413">SUM(D414:D416)</f>
        <v>0</v>
      </c>
      <c r="E413" s="227">
        <f t="shared" si="68"/>
        <v>0</v>
      </c>
      <c r="F413" s="227">
        <f t="shared" si="68"/>
        <v>0</v>
      </c>
      <c r="G413" s="227">
        <f t="shared" si="68"/>
        <v>0</v>
      </c>
      <c r="H413" s="227">
        <f t="shared" si="68"/>
        <v>0</v>
      </c>
      <c r="I413" s="227">
        <f t="shared" si="68"/>
        <v>0</v>
      </c>
    </row>
    <row r="414" spans="1:9" ht="13.5">
      <c r="A414" s="225" t="s">
        <v>697</v>
      </c>
      <c r="B414" s="225" t="s">
        <v>698</v>
      </c>
      <c r="C414" s="227">
        <f t="shared" si="63"/>
        <v>0</v>
      </c>
      <c r="D414" s="227"/>
      <c r="E414" s="227"/>
      <c r="F414" s="227"/>
      <c r="G414" s="227"/>
      <c r="H414" s="227"/>
      <c r="I414" s="227"/>
    </row>
    <row r="415" spans="1:9" ht="13.5">
      <c r="A415" s="225" t="s">
        <v>699</v>
      </c>
      <c r="B415" s="225" t="s">
        <v>700</v>
      </c>
      <c r="C415" s="227">
        <f t="shared" si="63"/>
        <v>0</v>
      </c>
      <c r="D415" s="227"/>
      <c r="E415" s="227"/>
      <c r="F415" s="227"/>
      <c r="G415" s="227"/>
      <c r="H415" s="227"/>
      <c r="I415" s="227"/>
    </row>
    <row r="416" spans="1:9" ht="13.5">
      <c r="A416" s="225" t="s">
        <v>701</v>
      </c>
      <c r="B416" s="225" t="s">
        <v>702</v>
      </c>
      <c r="C416" s="227">
        <f t="shared" si="63"/>
        <v>0</v>
      </c>
      <c r="D416" s="227"/>
      <c r="E416" s="227"/>
      <c r="F416" s="227"/>
      <c r="G416" s="227"/>
      <c r="H416" s="227"/>
      <c r="I416" s="227"/>
    </row>
    <row r="417" spans="1:9" ht="13.5">
      <c r="A417" s="225" t="s">
        <v>703</v>
      </c>
      <c r="B417" s="226" t="s">
        <v>704</v>
      </c>
      <c r="C417" s="227">
        <f t="shared" si="63"/>
        <v>0</v>
      </c>
      <c r="D417" s="227">
        <f aca="true" t="shared" si="69" ref="D417:I417">SUM(D418:D420)</f>
        <v>0</v>
      </c>
      <c r="E417" s="227">
        <f t="shared" si="69"/>
        <v>0</v>
      </c>
      <c r="F417" s="227">
        <f t="shared" si="69"/>
        <v>0</v>
      </c>
      <c r="G417" s="227">
        <f t="shared" si="69"/>
        <v>0</v>
      </c>
      <c r="H417" s="227">
        <f t="shared" si="69"/>
        <v>0</v>
      </c>
      <c r="I417" s="227">
        <f t="shared" si="69"/>
        <v>0</v>
      </c>
    </row>
    <row r="418" spans="1:9" ht="13.5">
      <c r="A418" s="225" t="s">
        <v>705</v>
      </c>
      <c r="B418" s="225" t="s">
        <v>706</v>
      </c>
      <c r="C418" s="227">
        <f t="shared" si="63"/>
        <v>0</v>
      </c>
      <c r="D418" s="227"/>
      <c r="E418" s="227"/>
      <c r="F418" s="227"/>
      <c r="G418" s="227"/>
      <c r="H418" s="227"/>
      <c r="I418" s="227"/>
    </row>
    <row r="419" spans="1:9" ht="13.5">
      <c r="A419" s="225" t="s">
        <v>707</v>
      </c>
      <c r="B419" s="225" t="s">
        <v>708</v>
      </c>
      <c r="C419" s="227">
        <f t="shared" si="63"/>
        <v>0</v>
      </c>
      <c r="D419" s="227"/>
      <c r="E419" s="227"/>
      <c r="F419" s="227"/>
      <c r="G419" s="227"/>
      <c r="H419" s="227"/>
      <c r="I419" s="227"/>
    </row>
    <row r="420" spans="1:9" ht="13.5">
      <c r="A420" s="225" t="s">
        <v>709</v>
      </c>
      <c r="B420" s="225" t="s">
        <v>710</v>
      </c>
      <c r="C420" s="227">
        <f t="shared" si="63"/>
        <v>0</v>
      </c>
      <c r="D420" s="227"/>
      <c r="E420" s="227"/>
      <c r="F420" s="227"/>
      <c r="G420" s="227"/>
      <c r="H420" s="227"/>
      <c r="I420" s="227"/>
    </row>
    <row r="421" spans="1:9" ht="13.5">
      <c r="A421" s="225" t="s">
        <v>711</v>
      </c>
      <c r="B421" s="226" t="s">
        <v>712</v>
      </c>
      <c r="C421" s="227">
        <f t="shared" si="63"/>
        <v>243</v>
      </c>
      <c r="D421" s="227">
        <f aca="true" t="shared" si="70" ref="D421:I421">SUM(D422:D426)</f>
        <v>243</v>
      </c>
      <c r="E421" s="227">
        <f t="shared" si="70"/>
        <v>0</v>
      </c>
      <c r="F421" s="227">
        <f t="shared" si="70"/>
        <v>0</v>
      </c>
      <c r="G421" s="227">
        <f t="shared" si="70"/>
        <v>0</v>
      </c>
      <c r="H421" s="227">
        <f t="shared" si="70"/>
        <v>0</v>
      </c>
      <c r="I421" s="227">
        <f t="shared" si="70"/>
        <v>0</v>
      </c>
    </row>
    <row r="422" spans="1:9" ht="13.5">
      <c r="A422" s="225" t="s">
        <v>713</v>
      </c>
      <c r="B422" s="225" t="s">
        <v>714</v>
      </c>
      <c r="C422" s="227">
        <f t="shared" si="63"/>
        <v>138</v>
      </c>
      <c r="D422" s="227">
        <v>138</v>
      </c>
      <c r="E422" s="227"/>
      <c r="F422" s="227"/>
      <c r="G422" s="227"/>
      <c r="H422" s="227"/>
      <c r="I422" s="227"/>
    </row>
    <row r="423" spans="1:9" ht="13.5">
      <c r="A423" s="225" t="s">
        <v>715</v>
      </c>
      <c r="B423" s="225" t="s">
        <v>716</v>
      </c>
      <c r="C423" s="227">
        <f t="shared" si="63"/>
        <v>90</v>
      </c>
      <c r="D423" s="227">
        <v>90</v>
      </c>
      <c r="E423" s="227"/>
      <c r="F423" s="227"/>
      <c r="G423" s="227"/>
      <c r="H423" s="227"/>
      <c r="I423" s="227"/>
    </row>
    <row r="424" spans="1:9" ht="13.5">
      <c r="A424" s="225" t="s">
        <v>717</v>
      </c>
      <c r="B424" s="225" t="s">
        <v>718</v>
      </c>
      <c r="C424" s="227">
        <f t="shared" si="63"/>
        <v>15</v>
      </c>
      <c r="D424" s="227">
        <v>15</v>
      </c>
      <c r="E424" s="227"/>
      <c r="F424" s="227"/>
      <c r="G424" s="227"/>
      <c r="H424" s="227"/>
      <c r="I424" s="227"/>
    </row>
    <row r="425" spans="1:9" ht="13.5">
      <c r="A425" s="225" t="s">
        <v>719</v>
      </c>
      <c r="B425" s="225" t="s">
        <v>720</v>
      </c>
      <c r="C425" s="227">
        <f t="shared" si="63"/>
        <v>0</v>
      </c>
      <c r="D425" s="227"/>
      <c r="E425" s="227"/>
      <c r="F425" s="227"/>
      <c r="G425" s="227"/>
      <c r="H425" s="227"/>
      <c r="I425" s="227"/>
    </row>
    <row r="426" spans="1:9" ht="13.5">
      <c r="A426" s="225" t="s">
        <v>721</v>
      </c>
      <c r="B426" s="225" t="s">
        <v>722</v>
      </c>
      <c r="C426" s="227">
        <f t="shared" si="63"/>
        <v>0</v>
      </c>
      <c r="D426" s="227"/>
      <c r="E426" s="227"/>
      <c r="F426" s="227"/>
      <c r="G426" s="227"/>
      <c r="H426" s="227"/>
      <c r="I426" s="227"/>
    </row>
    <row r="427" spans="1:9" ht="13.5">
      <c r="A427" s="225" t="s">
        <v>723</v>
      </c>
      <c r="B427" s="226" t="s">
        <v>724</v>
      </c>
      <c r="C427" s="227">
        <f t="shared" si="63"/>
        <v>440</v>
      </c>
      <c r="D427" s="227">
        <f aca="true" t="shared" si="71" ref="D427:I427">SUM(D428:D433)</f>
        <v>90</v>
      </c>
      <c r="E427" s="227">
        <f t="shared" si="71"/>
        <v>0</v>
      </c>
      <c r="F427" s="227">
        <f t="shared" si="71"/>
        <v>0</v>
      </c>
      <c r="G427" s="227">
        <f t="shared" si="71"/>
        <v>0</v>
      </c>
      <c r="H427" s="227">
        <f t="shared" si="71"/>
        <v>0</v>
      </c>
      <c r="I427" s="227">
        <f t="shared" si="71"/>
        <v>350</v>
      </c>
    </row>
    <row r="428" spans="1:9" ht="13.5">
      <c r="A428" s="225" t="s">
        <v>725</v>
      </c>
      <c r="B428" s="225" t="s">
        <v>726</v>
      </c>
      <c r="C428" s="227">
        <f t="shared" si="63"/>
        <v>0</v>
      </c>
      <c r="D428" s="227"/>
      <c r="E428" s="227"/>
      <c r="F428" s="227"/>
      <c r="G428" s="227"/>
      <c r="H428" s="227"/>
      <c r="I428" s="227"/>
    </row>
    <row r="429" spans="1:9" ht="13.5">
      <c r="A429" s="225" t="s">
        <v>727</v>
      </c>
      <c r="B429" s="225" t="s">
        <v>728</v>
      </c>
      <c r="C429" s="227">
        <f t="shared" si="63"/>
        <v>0</v>
      </c>
      <c r="D429" s="227"/>
      <c r="E429" s="227"/>
      <c r="F429" s="227"/>
      <c r="G429" s="227"/>
      <c r="H429" s="227"/>
      <c r="I429" s="227"/>
    </row>
    <row r="430" spans="1:9" ht="13.5">
      <c r="A430" s="225" t="s">
        <v>729</v>
      </c>
      <c r="B430" s="225" t="s">
        <v>730</v>
      </c>
      <c r="C430" s="227">
        <f t="shared" si="63"/>
        <v>0</v>
      </c>
      <c r="D430" s="227"/>
      <c r="E430" s="227"/>
      <c r="F430" s="227"/>
      <c r="G430" s="227"/>
      <c r="H430" s="227"/>
      <c r="I430" s="227"/>
    </row>
    <row r="431" spans="1:9" ht="13.5">
      <c r="A431" s="225" t="s">
        <v>731</v>
      </c>
      <c r="B431" s="225" t="s">
        <v>732</v>
      </c>
      <c r="C431" s="227">
        <f t="shared" si="63"/>
        <v>0</v>
      </c>
      <c r="D431" s="227"/>
      <c r="E431" s="227"/>
      <c r="F431" s="227"/>
      <c r="G431" s="227"/>
      <c r="H431" s="227"/>
      <c r="I431" s="227"/>
    </row>
    <row r="432" spans="1:9" ht="13.5">
      <c r="A432" s="225" t="s">
        <v>733</v>
      </c>
      <c r="B432" s="225" t="s">
        <v>734</v>
      </c>
      <c r="C432" s="227">
        <f t="shared" si="63"/>
        <v>0</v>
      </c>
      <c r="D432" s="227"/>
      <c r="E432" s="227"/>
      <c r="F432" s="227"/>
      <c r="G432" s="227"/>
      <c r="H432" s="227"/>
      <c r="I432" s="227"/>
    </row>
    <row r="433" spans="1:9" ht="13.5">
      <c r="A433" s="225" t="s">
        <v>735</v>
      </c>
      <c r="B433" s="225" t="s">
        <v>736</v>
      </c>
      <c r="C433" s="227">
        <f t="shared" si="63"/>
        <v>440</v>
      </c>
      <c r="D433" s="227">
        <v>90</v>
      </c>
      <c r="E433" s="227"/>
      <c r="F433" s="227"/>
      <c r="G433" s="227"/>
      <c r="H433" s="227"/>
      <c r="I433" s="227">
        <v>350</v>
      </c>
    </row>
    <row r="434" spans="1:9" ht="13.5">
      <c r="A434" s="225" t="s">
        <v>737</v>
      </c>
      <c r="B434" s="226" t="s">
        <v>738</v>
      </c>
      <c r="C434" s="227">
        <f t="shared" si="63"/>
        <v>236</v>
      </c>
      <c r="D434" s="227">
        <f aca="true" t="shared" si="72" ref="D434:I434">SUM(D435:D435)</f>
        <v>236</v>
      </c>
      <c r="E434" s="227">
        <f t="shared" si="72"/>
        <v>0</v>
      </c>
      <c r="F434" s="227">
        <f t="shared" si="72"/>
        <v>0</v>
      </c>
      <c r="G434" s="227">
        <f t="shared" si="72"/>
        <v>0</v>
      </c>
      <c r="H434" s="227">
        <f t="shared" si="72"/>
        <v>0</v>
      </c>
      <c r="I434" s="227">
        <f t="shared" si="72"/>
        <v>0</v>
      </c>
    </row>
    <row r="435" spans="1:9" ht="13.5">
      <c r="A435" s="225" t="s">
        <v>739</v>
      </c>
      <c r="B435" s="225" t="s">
        <v>740</v>
      </c>
      <c r="C435" s="227">
        <f t="shared" si="63"/>
        <v>236</v>
      </c>
      <c r="D435" s="227">
        <v>236</v>
      </c>
      <c r="E435" s="227"/>
      <c r="F435" s="227"/>
      <c r="G435" s="227"/>
      <c r="H435" s="227"/>
      <c r="I435" s="227"/>
    </row>
    <row r="436" spans="1:9" ht="13.5">
      <c r="A436" s="225" t="s">
        <v>741</v>
      </c>
      <c r="B436" s="226" t="s">
        <v>742</v>
      </c>
      <c r="C436" s="227">
        <f t="shared" si="63"/>
        <v>77</v>
      </c>
      <c r="D436" s="227">
        <f aca="true" t="shared" si="73" ref="D436:I436">SUM(D437,D442,D451,D457,D462,D467,D472,D479,D483,D487)</f>
        <v>77</v>
      </c>
      <c r="E436" s="227">
        <f t="shared" si="73"/>
        <v>0</v>
      </c>
      <c r="F436" s="227">
        <f t="shared" si="73"/>
        <v>0</v>
      </c>
      <c r="G436" s="227">
        <f t="shared" si="73"/>
        <v>0</v>
      </c>
      <c r="H436" s="227">
        <f t="shared" si="73"/>
        <v>0</v>
      </c>
      <c r="I436" s="227">
        <f t="shared" si="73"/>
        <v>0</v>
      </c>
    </row>
    <row r="437" spans="1:9" ht="13.5">
      <c r="A437" s="225" t="s">
        <v>743</v>
      </c>
      <c r="B437" s="226" t="s">
        <v>744</v>
      </c>
      <c r="C437" s="227">
        <f t="shared" si="63"/>
        <v>53</v>
      </c>
      <c r="D437" s="227">
        <f aca="true" t="shared" si="74" ref="D437:I437">SUM(D438:D441)</f>
        <v>53</v>
      </c>
      <c r="E437" s="227">
        <f t="shared" si="74"/>
        <v>0</v>
      </c>
      <c r="F437" s="227">
        <f t="shared" si="74"/>
        <v>0</v>
      </c>
      <c r="G437" s="227">
        <f t="shared" si="74"/>
        <v>0</v>
      </c>
      <c r="H437" s="227">
        <f t="shared" si="74"/>
        <v>0</v>
      </c>
      <c r="I437" s="227">
        <f t="shared" si="74"/>
        <v>0</v>
      </c>
    </row>
    <row r="438" spans="1:9" ht="13.5">
      <c r="A438" s="225" t="s">
        <v>745</v>
      </c>
      <c r="B438" s="225" t="s">
        <v>3725</v>
      </c>
      <c r="C438" s="227">
        <f t="shared" si="63"/>
        <v>53</v>
      </c>
      <c r="D438" s="227">
        <v>53</v>
      </c>
      <c r="E438" s="227"/>
      <c r="F438" s="227"/>
      <c r="G438" s="227"/>
      <c r="H438" s="227"/>
      <c r="I438" s="227"/>
    </row>
    <row r="439" spans="1:9" ht="13.5">
      <c r="A439" s="225" t="s">
        <v>746</v>
      </c>
      <c r="B439" s="225" t="s">
        <v>3727</v>
      </c>
      <c r="C439" s="227">
        <f t="shared" si="63"/>
        <v>0</v>
      </c>
      <c r="D439" s="227"/>
      <c r="E439" s="227"/>
      <c r="F439" s="227"/>
      <c r="G439" s="227"/>
      <c r="H439" s="227"/>
      <c r="I439" s="227"/>
    </row>
    <row r="440" spans="1:9" ht="13.5">
      <c r="A440" s="225" t="s">
        <v>747</v>
      </c>
      <c r="B440" s="225" t="s">
        <v>3729</v>
      </c>
      <c r="C440" s="227">
        <f t="shared" si="63"/>
        <v>0</v>
      </c>
      <c r="D440" s="227"/>
      <c r="E440" s="227"/>
      <c r="F440" s="227"/>
      <c r="G440" s="227"/>
      <c r="H440" s="227"/>
      <c r="I440" s="227"/>
    </row>
    <row r="441" spans="1:9" ht="13.5">
      <c r="A441" s="225" t="s">
        <v>748</v>
      </c>
      <c r="B441" s="225" t="s">
        <v>749</v>
      </c>
      <c r="C441" s="227">
        <f t="shared" si="63"/>
        <v>0</v>
      </c>
      <c r="D441" s="227"/>
      <c r="E441" s="227"/>
      <c r="F441" s="227"/>
      <c r="G441" s="227"/>
      <c r="H441" s="227"/>
      <c r="I441" s="227"/>
    </row>
    <row r="442" spans="1:9" ht="13.5">
      <c r="A442" s="225" t="s">
        <v>750</v>
      </c>
      <c r="B442" s="226" t="s">
        <v>751</v>
      </c>
      <c r="C442" s="227">
        <f t="shared" si="63"/>
        <v>0</v>
      </c>
      <c r="D442" s="227">
        <f aca="true" t="shared" si="75" ref="D442:I442">SUM(D443:D450)</f>
        <v>0</v>
      </c>
      <c r="E442" s="227">
        <f t="shared" si="75"/>
        <v>0</v>
      </c>
      <c r="F442" s="227">
        <f t="shared" si="75"/>
        <v>0</v>
      </c>
      <c r="G442" s="227">
        <f t="shared" si="75"/>
        <v>0</v>
      </c>
      <c r="H442" s="227">
        <f t="shared" si="75"/>
        <v>0</v>
      </c>
      <c r="I442" s="227">
        <f t="shared" si="75"/>
        <v>0</v>
      </c>
    </row>
    <row r="443" spans="1:9" ht="13.5">
      <c r="A443" s="225" t="s">
        <v>752</v>
      </c>
      <c r="B443" s="225" t="s">
        <v>753</v>
      </c>
      <c r="C443" s="227">
        <f t="shared" si="63"/>
        <v>0</v>
      </c>
      <c r="D443" s="227"/>
      <c r="E443" s="227"/>
      <c r="F443" s="227"/>
      <c r="G443" s="227"/>
      <c r="H443" s="227"/>
      <c r="I443" s="227"/>
    </row>
    <row r="444" spans="1:9" ht="13.5">
      <c r="A444" s="225" t="s">
        <v>754</v>
      </c>
      <c r="B444" s="225" t="s">
        <v>755</v>
      </c>
      <c r="C444" s="227">
        <f t="shared" si="63"/>
        <v>0</v>
      </c>
      <c r="D444" s="227"/>
      <c r="E444" s="227"/>
      <c r="F444" s="227"/>
      <c r="G444" s="227"/>
      <c r="H444" s="227"/>
      <c r="I444" s="227"/>
    </row>
    <row r="445" spans="1:9" ht="13.5">
      <c r="A445" s="225" t="s">
        <v>756</v>
      </c>
      <c r="B445" s="225" t="s">
        <v>757</v>
      </c>
      <c r="C445" s="227">
        <f t="shared" si="63"/>
        <v>0</v>
      </c>
      <c r="D445" s="227"/>
      <c r="E445" s="227"/>
      <c r="F445" s="227"/>
      <c r="G445" s="227"/>
      <c r="H445" s="227"/>
      <c r="I445" s="227"/>
    </row>
    <row r="446" spans="1:9" ht="13.5">
      <c r="A446" s="225" t="s">
        <v>758</v>
      </c>
      <c r="B446" s="225" t="s">
        <v>759</v>
      </c>
      <c r="C446" s="227">
        <f t="shared" si="63"/>
        <v>0</v>
      </c>
      <c r="D446" s="227"/>
      <c r="E446" s="227"/>
      <c r="F446" s="227"/>
      <c r="G446" s="227"/>
      <c r="H446" s="227"/>
      <c r="I446" s="227"/>
    </row>
    <row r="447" spans="1:9" ht="13.5">
      <c r="A447" s="225" t="s">
        <v>760</v>
      </c>
      <c r="B447" s="225" t="s">
        <v>761</v>
      </c>
      <c r="C447" s="227">
        <f t="shared" si="63"/>
        <v>0</v>
      </c>
      <c r="D447" s="227"/>
      <c r="E447" s="227"/>
      <c r="F447" s="227"/>
      <c r="G447" s="227"/>
      <c r="H447" s="227"/>
      <c r="I447" s="227"/>
    </row>
    <row r="448" spans="1:9" ht="13.5">
      <c r="A448" s="225" t="s">
        <v>762</v>
      </c>
      <c r="B448" s="225" t="s">
        <v>763</v>
      </c>
      <c r="C448" s="227">
        <f t="shared" si="63"/>
        <v>0</v>
      </c>
      <c r="D448" s="227"/>
      <c r="E448" s="227"/>
      <c r="F448" s="227"/>
      <c r="G448" s="227"/>
      <c r="H448" s="227"/>
      <c r="I448" s="227"/>
    </row>
    <row r="449" spans="1:9" ht="13.5">
      <c r="A449" s="225" t="s">
        <v>764</v>
      </c>
      <c r="B449" s="225" t="s">
        <v>765</v>
      </c>
      <c r="C449" s="227">
        <f t="shared" si="63"/>
        <v>0</v>
      </c>
      <c r="D449" s="227"/>
      <c r="E449" s="227"/>
      <c r="F449" s="227"/>
      <c r="G449" s="227"/>
      <c r="H449" s="227"/>
      <c r="I449" s="227"/>
    </row>
    <row r="450" spans="1:9" ht="13.5">
      <c r="A450" s="225" t="s">
        <v>766</v>
      </c>
      <c r="B450" s="225" t="s">
        <v>767</v>
      </c>
      <c r="C450" s="227">
        <f t="shared" si="63"/>
        <v>0</v>
      </c>
      <c r="D450" s="227"/>
      <c r="E450" s="227"/>
      <c r="F450" s="227"/>
      <c r="G450" s="227"/>
      <c r="H450" s="227"/>
      <c r="I450" s="227"/>
    </row>
    <row r="451" spans="1:9" ht="13.5">
      <c r="A451" s="225" t="s">
        <v>768</v>
      </c>
      <c r="B451" s="226" t="s">
        <v>769</v>
      </c>
      <c r="C451" s="227">
        <f t="shared" si="63"/>
        <v>0</v>
      </c>
      <c r="D451" s="227">
        <f aca="true" t="shared" si="76" ref="D451:I451">SUM(D452:D456)</f>
        <v>0</v>
      </c>
      <c r="E451" s="227">
        <f t="shared" si="76"/>
        <v>0</v>
      </c>
      <c r="F451" s="227">
        <f t="shared" si="76"/>
        <v>0</v>
      </c>
      <c r="G451" s="227">
        <f t="shared" si="76"/>
        <v>0</v>
      </c>
      <c r="H451" s="227">
        <f t="shared" si="76"/>
        <v>0</v>
      </c>
      <c r="I451" s="227">
        <f t="shared" si="76"/>
        <v>0</v>
      </c>
    </row>
    <row r="452" spans="1:9" ht="13.5">
      <c r="A452" s="225" t="s">
        <v>770</v>
      </c>
      <c r="B452" s="225" t="s">
        <v>753</v>
      </c>
      <c r="C452" s="227">
        <f t="shared" si="63"/>
        <v>0</v>
      </c>
      <c r="D452" s="227"/>
      <c r="E452" s="227"/>
      <c r="F452" s="227"/>
      <c r="G452" s="227"/>
      <c r="H452" s="227"/>
      <c r="I452" s="227"/>
    </row>
    <row r="453" spans="1:9" ht="13.5">
      <c r="A453" s="225" t="s">
        <v>771</v>
      </c>
      <c r="B453" s="225" t="s">
        <v>772</v>
      </c>
      <c r="C453" s="227">
        <f t="shared" si="63"/>
        <v>0</v>
      </c>
      <c r="D453" s="227"/>
      <c r="E453" s="227"/>
      <c r="F453" s="227"/>
      <c r="G453" s="227"/>
      <c r="H453" s="227"/>
      <c r="I453" s="227"/>
    </row>
    <row r="454" spans="1:9" ht="13.5">
      <c r="A454" s="225" t="s">
        <v>773</v>
      </c>
      <c r="B454" s="225" t="s">
        <v>774</v>
      </c>
      <c r="C454" s="227">
        <f aca="true" t="shared" si="77" ref="C454:C517">SUM(D454:I454)</f>
        <v>0</v>
      </c>
      <c r="D454" s="227"/>
      <c r="E454" s="227"/>
      <c r="F454" s="227"/>
      <c r="G454" s="227"/>
      <c r="H454" s="227"/>
      <c r="I454" s="227"/>
    </row>
    <row r="455" spans="1:9" ht="13.5">
      <c r="A455" s="225" t="s">
        <v>775</v>
      </c>
      <c r="B455" s="225" t="s">
        <v>776</v>
      </c>
      <c r="C455" s="227">
        <f t="shared" si="77"/>
        <v>0</v>
      </c>
      <c r="D455" s="227"/>
      <c r="E455" s="227"/>
      <c r="F455" s="227"/>
      <c r="G455" s="227"/>
      <c r="H455" s="227"/>
      <c r="I455" s="227"/>
    </row>
    <row r="456" spans="1:9" ht="13.5">
      <c r="A456" s="225" t="s">
        <v>777</v>
      </c>
      <c r="B456" s="225" t="s">
        <v>778</v>
      </c>
      <c r="C456" s="227">
        <f t="shared" si="77"/>
        <v>0</v>
      </c>
      <c r="D456" s="227"/>
      <c r="E456" s="227"/>
      <c r="F456" s="227"/>
      <c r="G456" s="227"/>
      <c r="H456" s="227"/>
      <c r="I456" s="227"/>
    </row>
    <row r="457" spans="1:9" ht="13.5">
      <c r="A457" s="225" t="s">
        <v>779</v>
      </c>
      <c r="B457" s="226" t="s">
        <v>780</v>
      </c>
      <c r="C457" s="227">
        <f t="shared" si="77"/>
        <v>16</v>
      </c>
      <c r="D457" s="227">
        <f aca="true" t="shared" si="78" ref="D457:I457">SUM(D458:D461)</f>
        <v>16</v>
      </c>
      <c r="E457" s="227">
        <f t="shared" si="78"/>
        <v>0</v>
      </c>
      <c r="F457" s="227">
        <f t="shared" si="78"/>
        <v>0</v>
      </c>
      <c r="G457" s="227">
        <f t="shared" si="78"/>
        <v>0</v>
      </c>
      <c r="H457" s="227">
        <f t="shared" si="78"/>
        <v>0</v>
      </c>
      <c r="I457" s="227">
        <f t="shared" si="78"/>
        <v>0</v>
      </c>
    </row>
    <row r="458" spans="1:9" ht="13.5">
      <c r="A458" s="225" t="s">
        <v>781</v>
      </c>
      <c r="B458" s="225" t="s">
        <v>753</v>
      </c>
      <c r="C458" s="227">
        <f t="shared" si="77"/>
        <v>0</v>
      </c>
      <c r="D458" s="227"/>
      <c r="E458" s="227"/>
      <c r="F458" s="227"/>
      <c r="G458" s="227"/>
      <c r="H458" s="227"/>
      <c r="I458" s="227"/>
    </row>
    <row r="459" spans="1:9" ht="13.5">
      <c r="A459" s="225" t="s">
        <v>782</v>
      </c>
      <c r="B459" s="225" t="s">
        <v>783</v>
      </c>
      <c r="C459" s="227">
        <f t="shared" si="77"/>
        <v>4</v>
      </c>
      <c r="D459" s="227">
        <v>4</v>
      </c>
      <c r="E459" s="227"/>
      <c r="F459" s="227"/>
      <c r="G459" s="227"/>
      <c r="H459" s="227"/>
      <c r="I459" s="227"/>
    </row>
    <row r="460" spans="1:9" ht="13.5">
      <c r="A460" s="225" t="s">
        <v>784</v>
      </c>
      <c r="B460" s="225" t="s">
        <v>785</v>
      </c>
      <c r="C460" s="227">
        <f t="shared" si="77"/>
        <v>0</v>
      </c>
      <c r="D460" s="227"/>
      <c r="E460" s="227"/>
      <c r="F460" s="227"/>
      <c r="G460" s="227"/>
      <c r="H460" s="227"/>
      <c r="I460" s="227"/>
    </row>
    <row r="461" spans="1:9" ht="13.5">
      <c r="A461" s="225" t="s">
        <v>786</v>
      </c>
      <c r="B461" s="225" t="s">
        <v>787</v>
      </c>
      <c r="C461" s="227">
        <f t="shared" si="77"/>
        <v>12</v>
      </c>
      <c r="D461" s="227">
        <v>12</v>
      </c>
      <c r="E461" s="227"/>
      <c r="F461" s="227"/>
      <c r="G461" s="227"/>
      <c r="H461" s="227"/>
      <c r="I461" s="227"/>
    </row>
    <row r="462" spans="1:9" ht="13.5">
      <c r="A462" s="225" t="s">
        <v>788</v>
      </c>
      <c r="B462" s="226" t="s">
        <v>789</v>
      </c>
      <c r="C462" s="227">
        <f t="shared" si="77"/>
        <v>0</v>
      </c>
      <c r="D462" s="227">
        <f aca="true" t="shared" si="79" ref="D462:I462">SUM(D463:D466)</f>
        <v>0</v>
      </c>
      <c r="E462" s="227">
        <f t="shared" si="79"/>
        <v>0</v>
      </c>
      <c r="F462" s="227">
        <f t="shared" si="79"/>
        <v>0</v>
      </c>
      <c r="G462" s="227">
        <f t="shared" si="79"/>
        <v>0</v>
      </c>
      <c r="H462" s="227">
        <f t="shared" si="79"/>
        <v>0</v>
      </c>
      <c r="I462" s="227">
        <f t="shared" si="79"/>
        <v>0</v>
      </c>
    </row>
    <row r="463" spans="1:9" ht="13.5">
      <c r="A463" s="225" t="s">
        <v>790</v>
      </c>
      <c r="B463" s="225" t="s">
        <v>753</v>
      </c>
      <c r="C463" s="227">
        <f t="shared" si="77"/>
        <v>0</v>
      </c>
      <c r="D463" s="227"/>
      <c r="E463" s="227"/>
      <c r="F463" s="227"/>
      <c r="G463" s="227"/>
      <c r="H463" s="227"/>
      <c r="I463" s="227"/>
    </row>
    <row r="464" spans="1:9" ht="13.5">
      <c r="A464" s="225" t="s">
        <v>791</v>
      </c>
      <c r="B464" s="225" t="s">
        <v>792</v>
      </c>
      <c r="C464" s="227">
        <f t="shared" si="77"/>
        <v>0</v>
      </c>
      <c r="D464" s="227"/>
      <c r="E464" s="227"/>
      <c r="F464" s="227"/>
      <c r="G464" s="227"/>
      <c r="H464" s="227"/>
      <c r="I464" s="227"/>
    </row>
    <row r="465" spans="1:9" ht="13.5">
      <c r="A465" s="225" t="s">
        <v>793</v>
      </c>
      <c r="B465" s="225" t="s">
        <v>794</v>
      </c>
      <c r="C465" s="227">
        <f t="shared" si="77"/>
        <v>0</v>
      </c>
      <c r="D465" s="227"/>
      <c r="E465" s="227"/>
      <c r="F465" s="227"/>
      <c r="G465" s="227"/>
      <c r="H465" s="227"/>
      <c r="I465" s="227"/>
    </row>
    <row r="466" spans="1:9" ht="13.5">
      <c r="A466" s="225" t="s">
        <v>795</v>
      </c>
      <c r="B466" s="225" t="s">
        <v>796</v>
      </c>
      <c r="C466" s="227">
        <f t="shared" si="77"/>
        <v>0</v>
      </c>
      <c r="D466" s="227"/>
      <c r="E466" s="227"/>
      <c r="F466" s="227"/>
      <c r="G466" s="227"/>
      <c r="H466" s="227"/>
      <c r="I466" s="227"/>
    </row>
    <row r="467" spans="1:9" ht="13.5">
      <c r="A467" s="225" t="s">
        <v>797</v>
      </c>
      <c r="B467" s="226" t="s">
        <v>798</v>
      </c>
      <c r="C467" s="227">
        <f t="shared" si="77"/>
        <v>0</v>
      </c>
      <c r="D467" s="227">
        <f aca="true" t="shared" si="80" ref="D467:I467">SUM(D468:D471)</f>
        <v>0</v>
      </c>
      <c r="E467" s="227">
        <f t="shared" si="80"/>
        <v>0</v>
      </c>
      <c r="F467" s="227">
        <f t="shared" si="80"/>
        <v>0</v>
      </c>
      <c r="G467" s="227">
        <f t="shared" si="80"/>
        <v>0</v>
      </c>
      <c r="H467" s="227">
        <f t="shared" si="80"/>
        <v>0</v>
      </c>
      <c r="I467" s="227">
        <f t="shared" si="80"/>
        <v>0</v>
      </c>
    </row>
    <row r="468" spans="1:9" ht="13.5">
      <c r="A468" s="225" t="s">
        <v>799</v>
      </c>
      <c r="B468" s="225" t="s">
        <v>800</v>
      </c>
      <c r="C468" s="227">
        <f t="shared" si="77"/>
        <v>0</v>
      </c>
      <c r="D468" s="227"/>
      <c r="E468" s="227"/>
      <c r="F468" s="227"/>
      <c r="G468" s="227"/>
      <c r="H468" s="227"/>
      <c r="I468" s="227"/>
    </row>
    <row r="469" spans="1:9" ht="13.5">
      <c r="A469" s="225" t="s">
        <v>801</v>
      </c>
      <c r="B469" s="225" t="s">
        <v>802</v>
      </c>
      <c r="C469" s="227">
        <f t="shared" si="77"/>
        <v>0</v>
      </c>
      <c r="D469" s="227"/>
      <c r="E469" s="227"/>
      <c r="F469" s="227"/>
      <c r="G469" s="227"/>
      <c r="H469" s="227"/>
      <c r="I469" s="227"/>
    </row>
    <row r="470" spans="1:9" ht="13.5">
      <c r="A470" s="225" t="s">
        <v>803</v>
      </c>
      <c r="B470" s="225" t="s">
        <v>804</v>
      </c>
      <c r="C470" s="227">
        <f t="shared" si="77"/>
        <v>0</v>
      </c>
      <c r="D470" s="227"/>
      <c r="E470" s="227"/>
      <c r="F470" s="227"/>
      <c r="G470" s="227"/>
      <c r="H470" s="227"/>
      <c r="I470" s="227"/>
    </row>
    <row r="471" spans="1:9" ht="13.5">
      <c r="A471" s="225" t="s">
        <v>805</v>
      </c>
      <c r="B471" s="225" t="s">
        <v>806</v>
      </c>
      <c r="C471" s="227">
        <f t="shared" si="77"/>
        <v>0</v>
      </c>
      <c r="D471" s="227"/>
      <c r="E471" s="227"/>
      <c r="F471" s="227"/>
      <c r="G471" s="227"/>
      <c r="H471" s="227"/>
      <c r="I471" s="227"/>
    </row>
    <row r="472" spans="1:9" ht="13.5">
      <c r="A472" s="225" t="s">
        <v>807</v>
      </c>
      <c r="B472" s="226" t="s">
        <v>808</v>
      </c>
      <c r="C472" s="227">
        <f t="shared" si="77"/>
        <v>8</v>
      </c>
      <c r="D472" s="227">
        <f aca="true" t="shared" si="81" ref="D472:I472">SUM(D473:D478)</f>
        <v>8</v>
      </c>
      <c r="E472" s="227">
        <f t="shared" si="81"/>
        <v>0</v>
      </c>
      <c r="F472" s="227">
        <f t="shared" si="81"/>
        <v>0</v>
      </c>
      <c r="G472" s="227">
        <f t="shared" si="81"/>
        <v>0</v>
      </c>
      <c r="H472" s="227">
        <f t="shared" si="81"/>
        <v>0</v>
      </c>
      <c r="I472" s="227">
        <f t="shared" si="81"/>
        <v>0</v>
      </c>
    </row>
    <row r="473" spans="1:9" ht="13.5">
      <c r="A473" s="225" t="s">
        <v>809</v>
      </c>
      <c r="B473" s="225" t="s">
        <v>753</v>
      </c>
      <c r="C473" s="227">
        <f t="shared" si="77"/>
        <v>0</v>
      </c>
      <c r="D473" s="227"/>
      <c r="E473" s="227"/>
      <c r="F473" s="227"/>
      <c r="G473" s="227"/>
      <c r="H473" s="227"/>
      <c r="I473" s="227"/>
    </row>
    <row r="474" spans="1:9" ht="13.5">
      <c r="A474" s="225" t="s">
        <v>810</v>
      </c>
      <c r="B474" s="225" t="s">
        <v>811</v>
      </c>
      <c r="C474" s="227">
        <f t="shared" si="77"/>
        <v>8</v>
      </c>
      <c r="D474" s="227">
        <v>8</v>
      </c>
      <c r="E474" s="227"/>
      <c r="F474" s="227"/>
      <c r="G474" s="227"/>
      <c r="H474" s="227"/>
      <c r="I474" s="227"/>
    </row>
    <row r="475" spans="1:9" ht="13.5">
      <c r="A475" s="225" t="s">
        <v>812</v>
      </c>
      <c r="B475" s="225" t="s">
        <v>813</v>
      </c>
      <c r="C475" s="227">
        <f t="shared" si="77"/>
        <v>0</v>
      </c>
      <c r="D475" s="227"/>
      <c r="E475" s="227"/>
      <c r="F475" s="227"/>
      <c r="G475" s="227"/>
      <c r="H475" s="227"/>
      <c r="I475" s="227"/>
    </row>
    <row r="476" spans="1:9" ht="13.5">
      <c r="A476" s="225" t="s">
        <v>814</v>
      </c>
      <c r="B476" s="225" t="s">
        <v>815</v>
      </c>
      <c r="C476" s="227">
        <f t="shared" si="77"/>
        <v>0</v>
      </c>
      <c r="D476" s="227"/>
      <c r="E476" s="227"/>
      <c r="F476" s="227"/>
      <c r="G476" s="227"/>
      <c r="H476" s="227"/>
      <c r="I476" s="227"/>
    </row>
    <row r="477" spans="1:9" ht="13.5">
      <c r="A477" s="225" t="s">
        <v>816</v>
      </c>
      <c r="B477" s="225" t="s">
        <v>817</v>
      </c>
      <c r="C477" s="227">
        <f t="shared" si="77"/>
        <v>0</v>
      </c>
      <c r="D477" s="227"/>
      <c r="E477" s="227"/>
      <c r="F477" s="227"/>
      <c r="G477" s="227"/>
      <c r="H477" s="227"/>
      <c r="I477" s="227"/>
    </row>
    <row r="478" spans="1:9" ht="13.5">
      <c r="A478" s="225" t="s">
        <v>818</v>
      </c>
      <c r="B478" s="225" t="s">
        <v>819</v>
      </c>
      <c r="C478" s="227">
        <f t="shared" si="77"/>
        <v>0</v>
      </c>
      <c r="D478" s="227"/>
      <c r="E478" s="227"/>
      <c r="F478" s="227"/>
      <c r="G478" s="227"/>
      <c r="H478" s="227"/>
      <c r="I478" s="227"/>
    </row>
    <row r="479" spans="1:9" ht="13.5">
      <c r="A479" s="225" t="s">
        <v>820</v>
      </c>
      <c r="B479" s="226" t="s">
        <v>821</v>
      </c>
      <c r="C479" s="227">
        <f t="shared" si="77"/>
        <v>0</v>
      </c>
      <c r="D479" s="227">
        <f aca="true" t="shared" si="82" ref="D479:I479">SUM(D480:D482)</f>
        <v>0</v>
      </c>
      <c r="E479" s="227">
        <f t="shared" si="82"/>
        <v>0</v>
      </c>
      <c r="F479" s="227">
        <f t="shared" si="82"/>
        <v>0</v>
      </c>
      <c r="G479" s="227">
        <f t="shared" si="82"/>
        <v>0</v>
      </c>
      <c r="H479" s="227">
        <f t="shared" si="82"/>
        <v>0</v>
      </c>
      <c r="I479" s="227">
        <f t="shared" si="82"/>
        <v>0</v>
      </c>
    </row>
    <row r="480" spans="1:9" ht="13.5">
      <c r="A480" s="225" t="s">
        <v>822</v>
      </c>
      <c r="B480" s="225" t="s">
        <v>823</v>
      </c>
      <c r="C480" s="227">
        <f t="shared" si="77"/>
        <v>0</v>
      </c>
      <c r="D480" s="227"/>
      <c r="E480" s="227"/>
      <c r="F480" s="227"/>
      <c r="G480" s="227"/>
      <c r="H480" s="227"/>
      <c r="I480" s="227"/>
    </row>
    <row r="481" spans="1:9" ht="13.5">
      <c r="A481" s="225" t="s">
        <v>824</v>
      </c>
      <c r="B481" s="225" t="s">
        <v>825</v>
      </c>
      <c r="C481" s="227">
        <f t="shared" si="77"/>
        <v>0</v>
      </c>
      <c r="D481" s="227"/>
      <c r="E481" s="227"/>
      <c r="F481" s="227"/>
      <c r="G481" s="227"/>
      <c r="H481" s="227"/>
      <c r="I481" s="227"/>
    </row>
    <row r="482" spans="1:9" ht="13.5">
      <c r="A482" s="225" t="s">
        <v>826</v>
      </c>
      <c r="B482" s="225" t="s">
        <v>827</v>
      </c>
      <c r="C482" s="227">
        <f t="shared" si="77"/>
        <v>0</v>
      </c>
      <c r="D482" s="227"/>
      <c r="E482" s="227"/>
      <c r="F482" s="227"/>
      <c r="G482" s="227"/>
      <c r="H482" s="227"/>
      <c r="I482" s="227"/>
    </row>
    <row r="483" spans="1:9" ht="13.5">
      <c r="A483" s="225" t="s">
        <v>828</v>
      </c>
      <c r="B483" s="226" t="s">
        <v>829</v>
      </c>
      <c r="C483" s="227">
        <f t="shared" si="77"/>
        <v>0</v>
      </c>
      <c r="D483" s="227">
        <f aca="true" t="shared" si="83" ref="D483:I483">SUM(D484:D486)</f>
        <v>0</v>
      </c>
      <c r="E483" s="227">
        <f t="shared" si="83"/>
        <v>0</v>
      </c>
      <c r="F483" s="227">
        <f t="shared" si="83"/>
        <v>0</v>
      </c>
      <c r="G483" s="227">
        <f t="shared" si="83"/>
        <v>0</v>
      </c>
      <c r="H483" s="227">
        <f t="shared" si="83"/>
        <v>0</v>
      </c>
      <c r="I483" s="227">
        <f t="shared" si="83"/>
        <v>0</v>
      </c>
    </row>
    <row r="484" spans="1:9" ht="13.5">
      <c r="A484" s="225" t="s">
        <v>830</v>
      </c>
      <c r="B484" s="225" t="s">
        <v>831</v>
      </c>
      <c r="C484" s="227">
        <f t="shared" si="77"/>
        <v>0</v>
      </c>
      <c r="D484" s="227"/>
      <c r="E484" s="227"/>
      <c r="F484" s="227"/>
      <c r="G484" s="227"/>
      <c r="H484" s="227"/>
      <c r="I484" s="227"/>
    </row>
    <row r="485" spans="1:9" ht="13.5">
      <c r="A485" s="225" t="s">
        <v>832</v>
      </c>
      <c r="B485" s="225" t="s">
        <v>833</v>
      </c>
      <c r="C485" s="227">
        <f t="shared" si="77"/>
        <v>0</v>
      </c>
      <c r="D485" s="227"/>
      <c r="E485" s="227"/>
      <c r="F485" s="227"/>
      <c r="G485" s="227"/>
      <c r="H485" s="227"/>
      <c r="I485" s="227"/>
    </row>
    <row r="486" spans="1:9" ht="13.5">
      <c r="A486" s="225">
        <v>2060999</v>
      </c>
      <c r="B486" s="225" t="s">
        <v>834</v>
      </c>
      <c r="C486" s="227">
        <f t="shared" si="77"/>
        <v>0</v>
      </c>
      <c r="D486" s="227"/>
      <c r="E486" s="227"/>
      <c r="F486" s="227"/>
      <c r="G486" s="227"/>
      <c r="H486" s="227"/>
      <c r="I486" s="227"/>
    </row>
    <row r="487" spans="1:9" ht="13.5">
      <c r="A487" s="225" t="s">
        <v>835</v>
      </c>
      <c r="B487" s="226" t="s">
        <v>836</v>
      </c>
      <c r="C487" s="227">
        <f t="shared" si="77"/>
        <v>0</v>
      </c>
      <c r="D487" s="227">
        <f aca="true" t="shared" si="84" ref="D487:I487">SUM(D488:D491)</f>
        <v>0</v>
      </c>
      <c r="E487" s="227">
        <f t="shared" si="84"/>
        <v>0</v>
      </c>
      <c r="F487" s="227">
        <f t="shared" si="84"/>
        <v>0</v>
      </c>
      <c r="G487" s="227">
        <f t="shared" si="84"/>
        <v>0</v>
      </c>
      <c r="H487" s="227">
        <f t="shared" si="84"/>
        <v>0</v>
      </c>
      <c r="I487" s="227">
        <f t="shared" si="84"/>
        <v>0</v>
      </c>
    </row>
    <row r="488" spans="1:9" ht="13.5">
      <c r="A488" s="225" t="s">
        <v>837</v>
      </c>
      <c r="B488" s="225" t="s">
        <v>838</v>
      </c>
      <c r="C488" s="227">
        <f t="shared" si="77"/>
        <v>0</v>
      </c>
      <c r="D488" s="227"/>
      <c r="E488" s="227"/>
      <c r="F488" s="227"/>
      <c r="G488" s="227"/>
      <c r="H488" s="227"/>
      <c r="I488" s="227"/>
    </row>
    <row r="489" spans="1:9" ht="13.5">
      <c r="A489" s="225" t="s">
        <v>839</v>
      </c>
      <c r="B489" s="225" t="s">
        <v>840</v>
      </c>
      <c r="C489" s="227">
        <f t="shared" si="77"/>
        <v>0</v>
      </c>
      <c r="D489" s="227"/>
      <c r="E489" s="227"/>
      <c r="F489" s="227"/>
      <c r="G489" s="227"/>
      <c r="H489" s="227"/>
      <c r="I489" s="227"/>
    </row>
    <row r="490" spans="1:9" ht="13.5">
      <c r="A490" s="225" t="s">
        <v>841</v>
      </c>
      <c r="B490" s="225" t="s">
        <v>842</v>
      </c>
      <c r="C490" s="227">
        <f t="shared" si="77"/>
        <v>0</v>
      </c>
      <c r="D490" s="227"/>
      <c r="E490" s="227"/>
      <c r="F490" s="227"/>
      <c r="G490" s="227"/>
      <c r="H490" s="227"/>
      <c r="I490" s="227"/>
    </row>
    <row r="491" spans="1:9" ht="13.5">
      <c r="A491" s="225" t="s">
        <v>843</v>
      </c>
      <c r="B491" s="225" t="s">
        <v>844</v>
      </c>
      <c r="C491" s="227">
        <f t="shared" si="77"/>
        <v>0</v>
      </c>
      <c r="D491" s="227"/>
      <c r="E491" s="227"/>
      <c r="F491" s="227"/>
      <c r="G491" s="227"/>
      <c r="H491" s="227"/>
      <c r="I491" s="227"/>
    </row>
    <row r="492" spans="1:9" ht="13.5">
      <c r="A492" s="225" t="s">
        <v>845</v>
      </c>
      <c r="B492" s="226" t="s">
        <v>846</v>
      </c>
      <c r="C492" s="227">
        <f t="shared" si="77"/>
        <v>490</v>
      </c>
      <c r="D492" s="227">
        <f aca="true" t="shared" si="85" ref="D492:I492">SUM(D493,D509,D517,D528,D537,D545)</f>
        <v>490</v>
      </c>
      <c r="E492" s="227">
        <f t="shared" si="85"/>
        <v>0</v>
      </c>
      <c r="F492" s="227">
        <f t="shared" si="85"/>
        <v>0</v>
      </c>
      <c r="G492" s="227">
        <f t="shared" si="85"/>
        <v>0</v>
      </c>
      <c r="H492" s="227">
        <f t="shared" si="85"/>
        <v>0</v>
      </c>
      <c r="I492" s="227">
        <f t="shared" si="85"/>
        <v>0</v>
      </c>
    </row>
    <row r="493" spans="1:9" ht="13.5">
      <c r="A493" s="225" t="s">
        <v>847</v>
      </c>
      <c r="B493" s="226" t="s">
        <v>848</v>
      </c>
      <c r="C493" s="227">
        <f t="shared" si="77"/>
        <v>292</v>
      </c>
      <c r="D493" s="227">
        <f aca="true" t="shared" si="86" ref="D493:I493">SUM(D494:D508)</f>
        <v>292</v>
      </c>
      <c r="E493" s="227">
        <f t="shared" si="86"/>
        <v>0</v>
      </c>
      <c r="F493" s="227">
        <f t="shared" si="86"/>
        <v>0</v>
      </c>
      <c r="G493" s="227">
        <f t="shared" si="86"/>
        <v>0</v>
      </c>
      <c r="H493" s="227">
        <f t="shared" si="86"/>
        <v>0</v>
      </c>
      <c r="I493" s="227">
        <f t="shared" si="86"/>
        <v>0</v>
      </c>
    </row>
    <row r="494" spans="1:9" ht="13.5">
      <c r="A494" s="225" t="s">
        <v>849</v>
      </c>
      <c r="B494" s="225" t="s">
        <v>3725</v>
      </c>
      <c r="C494" s="227">
        <f t="shared" si="77"/>
        <v>162</v>
      </c>
      <c r="D494" s="227">
        <v>162</v>
      </c>
      <c r="E494" s="227"/>
      <c r="F494" s="227"/>
      <c r="G494" s="227"/>
      <c r="H494" s="227"/>
      <c r="I494" s="227"/>
    </row>
    <row r="495" spans="1:9" ht="13.5">
      <c r="A495" s="225" t="s">
        <v>850</v>
      </c>
      <c r="B495" s="225" t="s">
        <v>3727</v>
      </c>
      <c r="C495" s="227">
        <f t="shared" si="77"/>
        <v>0</v>
      </c>
      <c r="D495" s="227"/>
      <c r="E495" s="227"/>
      <c r="F495" s="227"/>
      <c r="G495" s="227"/>
      <c r="H495" s="227"/>
      <c r="I495" s="227"/>
    </row>
    <row r="496" spans="1:9" ht="13.5">
      <c r="A496" s="225" t="s">
        <v>851</v>
      </c>
      <c r="B496" s="225" t="s">
        <v>3729</v>
      </c>
      <c r="C496" s="227">
        <f t="shared" si="77"/>
        <v>0</v>
      </c>
      <c r="D496" s="227"/>
      <c r="E496" s="227"/>
      <c r="F496" s="227"/>
      <c r="G496" s="227"/>
      <c r="H496" s="227"/>
      <c r="I496" s="227"/>
    </row>
    <row r="497" spans="1:9" ht="13.5">
      <c r="A497" s="225" t="s">
        <v>852</v>
      </c>
      <c r="B497" s="225" t="s">
        <v>853</v>
      </c>
      <c r="C497" s="227">
        <f t="shared" si="77"/>
        <v>9</v>
      </c>
      <c r="D497" s="227">
        <v>9</v>
      </c>
      <c r="E497" s="227"/>
      <c r="F497" s="227"/>
      <c r="G497" s="227"/>
      <c r="H497" s="227"/>
      <c r="I497" s="227"/>
    </row>
    <row r="498" spans="1:9" ht="13.5">
      <c r="A498" s="225" t="s">
        <v>854</v>
      </c>
      <c r="B498" s="225" t="s">
        <v>855</v>
      </c>
      <c r="C498" s="227">
        <f t="shared" si="77"/>
        <v>0</v>
      </c>
      <c r="D498" s="227"/>
      <c r="E498" s="227"/>
      <c r="F498" s="227"/>
      <c r="G498" s="227"/>
      <c r="H498" s="227"/>
      <c r="I498" s="227"/>
    </row>
    <row r="499" spans="1:9" ht="13.5">
      <c r="A499" s="225" t="s">
        <v>856</v>
      </c>
      <c r="B499" s="225" t="s">
        <v>857</v>
      </c>
      <c r="C499" s="227">
        <f t="shared" si="77"/>
        <v>0</v>
      </c>
      <c r="D499" s="227"/>
      <c r="E499" s="227"/>
      <c r="F499" s="227"/>
      <c r="G499" s="227"/>
      <c r="H499" s="227"/>
      <c r="I499" s="227"/>
    </row>
    <row r="500" spans="1:9" ht="13.5">
      <c r="A500" s="225" t="s">
        <v>858</v>
      </c>
      <c r="B500" s="225" t="s">
        <v>859</v>
      </c>
      <c r="C500" s="227">
        <f t="shared" si="77"/>
        <v>0</v>
      </c>
      <c r="D500" s="227"/>
      <c r="E500" s="227"/>
      <c r="F500" s="227"/>
      <c r="G500" s="227"/>
      <c r="H500" s="227"/>
      <c r="I500" s="227"/>
    </row>
    <row r="501" spans="1:9" ht="13.5">
      <c r="A501" s="225" t="s">
        <v>860</v>
      </c>
      <c r="B501" s="225" t="s">
        <v>861</v>
      </c>
      <c r="C501" s="227">
        <f t="shared" si="77"/>
        <v>0</v>
      </c>
      <c r="D501" s="227"/>
      <c r="E501" s="227"/>
      <c r="F501" s="227"/>
      <c r="G501" s="227"/>
      <c r="H501" s="227"/>
      <c r="I501" s="227"/>
    </row>
    <row r="502" spans="1:9" ht="13.5">
      <c r="A502" s="225" t="s">
        <v>862</v>
      </c>
      <c r="B502" s="225" t="s">
        <v>863</v>
      </c>
      <c r="C502" s="227">
        <f t="shared" si="77"/>
        <v>0</v>
      </c>
      <c r="D502" s="227"/>
      <c r="E502" s="227"/>
      <c r="F502" s="227"/>
      <c r="G502" s="227"/>
      <c r="H502" s="227"/>
      <c r="I502" s="227"/>
    </row>
    <row r="503" spans="1:9" ht="13.5">
      <c r="A503" s="225" t="s">
        <v>864</v>
      </c>
      <c r="B503" s="225" t="s">
        <v>865</v>
      </c>
      <c r="C503" s="227">
        <f t="shared" si="77"/>
        <v>20</v>
      </c>
      <c r="D503" s="227">
        <v>20</v>
      </c>
      <c r="E503" s="227"/>
      <c r="F503" s="227"/>
      <c r="G503" s="227"/>
      <c r="H503" s="227"/>
      <c r="I503" s="227"/>
    </row>
    <row r="504" spans="1:9" ht="13.5">
      <c r="A504" s="225" t="s">
        <v>866</v>
      </c>
      <c r="B504" s="225" t="s">
        <v>867</v>
      </c>
      <c r="C504" s="227">
        <f t="shared" si="77"/>
        <v>0</v>
      </c>
      <c r="D504" s="227"/>
      <c r="E504" s="227"/>
      <c r="F504" s="227"/>
      <c r="G504" s="227"/>
      <c r="H504" s="227"/>
      <c r="I504" s="227"/>
    </row>
    <row r="505" spans="1:9" ht="13.5">
      <c r="A505" s="225" t="s">
        <v>868</v>
      </c>
      <c r="B505" s="225" t="s">
        <v>869</v>
      </c>
      <c r="C505" s="227">
        <f t="shared" si="77"/>
        <v>0</v>
      </c>
      <c r="D505" s="227"/>
      <c r="E505" s="227"/>
      <c r="F505" s="227"/>
      <c r="G505" s="227"/>
      <c r="H505" s="227"/>
      <c r="I505" s="227"/>
    </row>
    <row r="506" spans="1:9" ht="13.5">
      <c r="A506" s="225" t="s">
        <v>870</v>
      </c>
      <c r="B506" s="233" t="s">
        <v>871</v>
      </c>
      <c r="C506" s="227">
        <f t="shared" si="77"/>
        <v>0</v>
      </c>
      <c r="D506" s="227"/>
      <c r="E506" s="227"/>
      <c r="F506" s="227"/>
      <c r="G506" s="227"/>
      <c r="H506" s="227"/>
      <c r="I506" s="227"/>
    </row>
    <row r="507" spans="1:9" ht="13.5">
      <c r="A507" s="225" t="s">
        <v>872</v>
      </c>
      <c r="B507" s="233" t="s">
        <v>873</v>
      </c>
      <c r="C507" s="227">
        <f t="shared" si="77"/>
        <v>0</v>
      </c>
      <c r="D507" s="227"/>
      <c r="E507" s="227"/>
      <c r="F507" s="227"/>
      <c r="G507" s="227"/>
      <c r="H507" s="227"/>
      <c r="I507" s="227"/>
    </row>
    <row r="508" spans="1:9" ht="13.5">
      <c r="A508" s="225" t="s">
        <v>874</v>
      </c>
      <c r="B508" s="225" t="s">
        <v>875</v>
      </c>
      <c r="C508" s="227">
        <f t="shared" si="77"/>
        <v>101</v>
      </c>
      <c r="D508" s="227">
        <v>101</v>
      </c>
      <c r="E508" s="227"/>
      <c r="F508" s="227"/>
      <c r="G508" s="227"/>
      <c r="H508" s="227"/>
      <c r="I508" s="227"/>
    </row>
    <row r="509" spans="1:9" ht="13.5">
      <c r="A509" s="225" t="s">
        <v>876</v>
      </c>
      <c r="B509" s="226" t="s">
        <v>877</v>
      </c>
      <c r="C509" s="227">
        <f t="shared" si="77"/>
        <v>8</v>
      </c>
      <c r="D509" s="227">
        <f aca="true" t="shared" si="87" ref="D509:I509">SUM(D510:D516)</f>
        <v>8</v>
      </c>
      <c r="E509" s="227">
        <f t="shared" si="87"/>
        <v>0</v>
      </c>
      <c r="F509" s="227">
        <f t="shared" si="87"/>
        <v>0</v>
      </c>
      <c r="G509" s="227">
        <f t="shared" si="87"/>
        <v>0</v>
      </c>
      <c r="H509" s="227">
        <f t="shared" si="87"/>
        <v>0</v>
      </c>
      <c r="I509" s="227">
        <f t="shared" si="87"/>
        <v>0</v>
      </c>
    </row>
    <row r="510" spans="1:9" ht="13.5">
      <c r="A510" s="225" t="s">
        <v>878</v>
      </c>
      <c r="B510" s="225" t="s">
        <v>3725</v>
      </c>
      <c r="C510" s="227">
        <f t="shared" si="77"/>
        <v>0</v>
      </c>
      <c r="D510" s="227"/>
      <c r="E510" s="227"/>
      <c r="F510" s="227"/>
      <c r="G510" s="227"/>
      <c r="H510" s="227"/>
      <c r="I510" s="227"/>
    </row>
    <row r="511" spans="1:9" ht="13.5">
      <c r="A511" s="225" t="s">
        <v>879</v>
      </c>
      <c r="B511" s="225" t="s">
        <v>3727</v>
      </c>
      <c r="C511" s="227">
        <f t="shared" si="77"/>
        <v>0</v>
      </c>
      <c r="D511" s="227"/>
      <c r="E511" s="227"/>
      <c r="F511" s="227"/>
      <c r="G511" s="227"/>
      <c r="H511" s="227"/>
      <c r="I511" s="227"/>
    </row>
    <row r="512" spans="1:9" ht="13.5">
      <c r="A512" s="225" t="s">
        <v>880</v>
      </c>
      <c r="B512" s="225" t="s">
        <v>3729</v>
      </c>
      <c r="C512" s="227">
        <f t="shared" si="77"/>
        <v>0</v>
      </c>
      <c r="D512" s="227"/>
      <c r="E512" s="227"/>
      <c r="F512" s="227"/>
      <c r="G512" s="227"/>
      <c r="H512" s="227"/>
      <c r="I512" s="227"/>
    </row>
    <row r="513" spans="1:9" ht="13.5">
      <c r="A513" s="225" t="s">
        <v>881</v>
      </c>
      <c r="B513" s="225" t="s">
        <v>882</v>
      </c>
      <c r="C513" s="227">
        <f t="shared" si="77"/>
        <v>0</v>
      </c>
      <c r="D513" s="227"/>
      <c r="E513" s="227"/>
      <c r="F513" s="227"/>
      <c r="G513" s="227"/>
      <c r="H513" s="227"/>
      <c r="I513" s="227"/>
    </row>
    <row r="514" spans="1:9" ht="13.5">
      <c r="A514" s="225" t="s">
        <v>883</v>
      </c>
      <c r="B514" s="225" t="s">
        <v>884</v>
      </c>
      <c r="C514" s="227">
        <f t="shared" si="77"/>
        <v>6</v>
      </c>
      <c r="D514" s="227">
        <v>6</v>
      </c>
      <c r="E514" s="227"/>
      <c r="F514" s="227"/>
      <c r="G514" s="227"/>
      <c r="H514" s="227"/>
      <c r="I514" s="227"/>
    </row>
    <row r="515" spans="1:9" ht="13.5">
      <c r="A515" s="225" t="s">
        <v>885</v>
      </c>
      <c r="B515" s="225" t="s">
        <v>886</v>
      </c>
      <c r="C515" s="227">
        <f t="shared" si="77"/>
        <v>0</v>
      </c>
      <c r="D515" s="227"/>
      <c r="E515" s="227"/>
      <c r="F515" s="227"/>
      <c r="G515" s="227"/>
      <c r="H515" s="227"/>
      <c r="I515" s="227"/>
    </row>
    <row r="516" spans="1:9" ht="13.5">
      <c r="A516" s="225" t="s">
        <v>887</v>
      </c>
      <c r="B516" s="225" t="s">
        <v>888</v>
      </c>
      <c r="C516" s="227">
        <f t="shared" si="77"/>
        <v>2</v>
      </c>
      <c r="D516" s="227">
        <v>2</v>
      </c>
      <c r="E516" s="227"/>
      <c r="F516" s="227"/>
      <c r="G516" s="227"/>
      <c r="H516" s="227"/>
      <c r="I516" s="227"/>
    </row>
    <row r="517" spans="1:9" ht="13.5">
      <c r="A517" s="225" t="s">
        <v>889</v>
      </c>
      <c r="B517" s="226" t="s">
        <v>890</v>
      </c>
      <c r="C517" s="227">
        <f t="shared" si="77"/>
        <v>20</v>
      </c>
      <c r="D517" s="227">
        <f aca="true" t="shared" si="88" ref="D517:I517">SUM(D518:D527)</f>
        <v>20</v>
      </c>
      <c r="E517" s="227">
        <f t="shared" si="88"/>
        <v>0</v>
      </c>
      <c r="F517" s="227">
        <f t="shared" si="88"/>
        <v>0</v>
      </c>
      <c r="G517" s="227">
        <f t="shared" si="88"/>
        <v>0</v>
      </c>
      <c r="H517" s="227">
        <f t="shared" si="88"/>
        <v>0</v>
      </c>
      <c r="I517" s="227">
        <f t="shared" si="88"/>
        <v>0</v>
      </c>
    </row>
    <row r="518" spans="1:9" ht="13.5">
      <c r="A518" s="225" t="s">
        <v>891</v>
      </c>
      <c r="B518" s="225" t="s">
        <v>3725</v>
      </c>
      <c r="C518" s="227">
        <f aca="true" t="shared" si="89" ref="C518:C581">SUM(D518:I518)</f>
        <v>0</v>
      </c>
      <c r="D518" s="227"/>
      <c r="E518" s="227"/>
      <c r="F518" s="227"/>
      <c r="G518" s="227"/>
      <c r="H518" s="227"/>
      <c r="I518" s="227"/>
    </row>
    <row r="519" spans="1:9" ht="13.5">
      <c r="A519" s="225" t="s">
        <v>892</v>
      </c>
      <c r="B519" s="225" t="s">
        <v>3727</v>
      </c>
      <c r="C519" s="227">
        <f t="shared" si="89"/>
        <v>0</v>
      </c>
      <c r="D519" s="227"/>
      <c r="E519" s="227"/>
      <c r="F519" s="227"/>
      <c r="G519" s="227"/>
      <c r="H519" s="227"/>
      <c r="I519" s="227"/>
    </row>
    <row r="520" spans="1:9" ht="13.5">
      <c r="A520" s="225" t="s">
        <v>893</v>
      </c>
      <c r="B520" s="225" t="s">
        <v>3729</v>
      </c>
      <c r="C520" s="227">
        <f t="shared" si="89"/>
        <v>0</v>
      </c>
      <c r="D520" s="227"/>
      <c r="E520" s="227"/>
      <c r="F520" s="227"/>
      <c r="G520" s="227"/>
      <c r="H520" s="227"/>
      <c r="I520" s="227"/>
    </row>
    <row r="521" spans="1:9" ht="13.5">
      <c r="A521" s="225" t="s">
        <v>894</v>
      </c>
      <c r="B521" s="225" t="s">
        <v>895</v>
      </c>
      <c r="C521" s="227">
        <f t="shared" si="89"/>
        <v>0</v>
      </c>
      <c r="D521" s="227"/>
      <c r="E521" s="227"/>
      <c r="F521" s="227"/>
      <c r="G521" s="227"/>
      <c r="H521" s="227"/>
      <c r="I521" s="227"/>
    </row>
    <row r="522" spans="1:9" ht="13.5">
      <c r="A522" s="225" t="s">
        <v>896</v>
      </c>
      <c r="B522" s="225" t="s">
        <v>897</v>
      </c>
      <c r="C522" s="227">
        <f t="shared" si="89"/>
        <v>20</v>
      </c>
      <c r="D522" s="227">
        <v>20</v>
      </c>
      <c r="E522" s="227"/>
      <c r="F522" s="227"/>
      <c r="G522" s="227"/>
      <c r="H522" s="227"/>
      <c r="I522" s="227"/>
    </row>
    <row r="523" spans="1:9" ht="13.5">
      <c r="A523" s="225" t="s">
        <v>898</v>
      </c>
      <c r="B523" s="225" t="s">
        <v>899</v>
      </c>
      <c r="C523" s="227">
        <f t="shared" si="89"/>
        <v>0</v>
      </c>
      <c r="D523" s="227"/>
      <c r="E523" s="227"/>
      <c r="F523" s="227"/>
      <c r="G523" s="227"/>
      <c r="H523" s="227"/>
      <c r="I523" s="227"/>
    </row>
    <row r="524" spans="1:9" ht="13.5">
      <c r="A524" s="225" t="s">
        <v>900</v>
      </c>
      <c r="B524" s="225" t="s">
        <v>901</v>
      </c>
      <c r="C524" s="227">
        <f t="shared" si="89"/>
        <v>0</v>
      </c>
      <c r="D524" s="227"/>
      <c r="E524" s="227"/>
      <c r="F524" s="227"/>
      <c r="G524" s="227"/>
      <c r="H524" s="227"/>
      <c r="I524" s="227"/>
    </row>
    <row r="525" spans="1:9" ht="13.5">
      <c r="A525" s="225" t="s">
        <v>902</v>
      </c>
      <c r="B525" s="225" t="s">
        <v>903</v>
      </c>
      <c r="C525" s="227">
        <f t="shared" si="89"/>
        <v>0</v>
      </c>
      <c r="D525" s="227"/>
      <c r="E525" s="227"/>
      <c r="F525" s="227"/>
      <c r="G525" s="227"/>
      <c r="H525" s="227"/>
      <c r="I525" s="227"/>
    </row>
    <row r="526" spans="1:9" ht="13.5">
      <c r="A526" s="225" t="s">
        <v>904</v>
      </c>
      <c r="B526" s="225" t="s">
        <v>905</v>
      </c>
      <c r="C526" s="227">
        <f t="shared" si="89"/>
        <v>0</v>
      </c>
      <c r="D526" s="227"/>
      <c r="E526" s="227"/>
      <c r="F526" s="227"/>
      <c r="G526" s="227"/>
      <c r="H526" s="227"/>
      <c r="I526" s="227"/>
    </row>
    <row r="527" spans="1:9" ht="13.5">
      <c r="A527" s="225" t="s">
        <v>906</v>
      </c>
      <c r="B527" s="225" t="s">
        <v>907</v>
      </c>
      <c r="C527" s="227">
        <f t="shared" si="89"/>
        <v>0</v>
      </c>
      <c r="D527" s="227"/>
      <c r="E527" s="227"/>
      <c r="F527" s="227"/>
      <c r="G527" s="227"/>
      <c r="H527" s="227"/>
      <c r="I527" s="227"/>
    </row>
    <row r="528" spans="1:9" ht="13.5">
      <c r="A528" s="225">
        <v>20706</v>
      </c>
      <c r="B528" s="226" t="s">
        <v>908</v>
      </c>
      <c r="C528" s="227">
        <f t="shared" si="89"/>
        <v>0</v>
      </c>
      <c r="D528" s="227">
        <f aca="true" t="shared" si="90" ref="D528:I528">SUM(D529:D536)</f>
        <v>0</v>
      </c>
      <c r="E528" s="227">
        <f t="shared" si="90"/>
        <v>0</v>
      </c>
      <c r="F528" s="227">
        <f t="shared" si="90"/>
        <v>0</v>
      </c>
      <c r="G528" s="227">
        <f t="shared" si="90"/>
        <v>0</v>
      </c>
      <c r="H528" s="227">
        <f t="shared" si="90"/>
        <v>0</v>
      </c>
      <c r="I528" s="227">
        <f t="shared" si="90"/>
        <v>0</v>
      </c>
    </row>
    <row r="529" spans="1:9" ht="13.5">
      <c r="A529" s="233" t="s">
        <v>909</v>
      </c>
      <c r="B529" s="233" t="s">
        <v>2072</v>
      </c>
      <c r="C529" s="227">
        <f t="shared" si="89"/>
        <v>0</v>
      </c>
      <c r="D529" s="227"/>
      <c r="E529" s="227"/>
      <c r="F529" s="227"/>
      <c r="G529" s="227"/>
      <c r="H529" s="227"/>
      <c r="I529" s="227"/>
    </row>
    <row r="530" spans="1:9" ht="13.5">
      <c r="A530" s="233" t="s">
        <v>910</v>
      </c>
      <c r="B530" s="233" t="s">
        <v>2074</v>
      </c>
      <c r="C530" s="227">
        <f t="shared" si="89"/>
        <v>0</v>
      </c>
      <c r="D530" s="227"/>
      <c r="E530" s="227"/>
      <c r="F530" s="227"/>
      <c r="G530" s="227"/>
      <c r="H530" s="227"/>
      <c r="I530" s="227"/>
    </row>
    <row r="531" spans="1:9" ht="13.5">
      <c r="A531" s="233" t="s">
        <v>911</v>
      </c>
      <c r="B531" s="233" t="s">
        <v>2076</v>
      </c>
      <c r="C531" s="227">
        <f t="shared" si="89"/>
        <v>0</v>
      </c>
      <c r="D531" s="227"/>
      <c r="E531" s="227"/>
      <c r="F531" s="227"/>
      <c r="G531" s="227"/>
      <c r="H531" s="227"/>
      <c r="I531" s="227"/>
    </row>
    <row r="532" spans="1:9" ht="13.5">
      <c r="A532" s="233" t="s">
        <v>912</v>
      </c>
      <c r="B532" s="233" t="s">
        <v>913</v>
      </c>
      <c r="C532" s="227">
        <f t="shared" si="89"/>
        <v>0</v>
      </c>
      <c r="D532" s="227"/>
      <c r="E532" s="227"/>
      <c r="F532" s="227"/>
      <c r="G532" s="227"/>
      <c r="H532" s="227"/>
      <c r="I532" s="227"/>
    </row>
    <row r="533" spans="1:9" ht="13.5">
      <c r="A533" s="233" t="s">
        <v>914</v>
      </c>
      <c r="B533" s="233" t="s">
        <v>915</v>
      </c>
      <c r="C533" s="227">
        <f t="shared" si="89"/>
        <v>0</v>
      </c>
      <c r="D533" s="227"/>
      <c r="E533" s="227"/>
      <c r="F533" s="227"/>
      <c r="G533" s="227"/>
      <c r="H533" s="227"/>
      <c r="I533" s="227"/>
    </row>
    <row r="534" spans="1:9" ht="13.5">
      <c r="A534" s="233" t="s">
        <v>916</v>
      </c>
      <c r="B534" s="233" t="s">
        <v>917</v>
      </c>
      <c r="C534" s="227">
        <f t="shared" si="89"/>
        <v>0</v>
      </c>
      <c r="D534" s="227"/>
      <c r="E534" s="227"/>
      <c r="F534" s="227"/>
      <c r="G534" s="227"/>
      <c r="H534" s="227"/>
      <c r="I534" s="227"/>
    </row>
    <row r="535" spans="1:9" ht="13.5">
      <c r="A535" s="233" t="s">
        <v>918</v>
      </c>
      <c r="B535" s="233" t="s">
        <v>919</v>
      </c>
      <c r="C535" s="227">
        <f t="shared" si="89"/>
        <v>0</v>
      </c>
      <c r="D535" s="227"/>
      <c r="E535" s="227"/>
      <c r="F535" s="227"/>
      <c r="G535" s="227"/>
      <c r="H535" s="227"/>
      <c r="I535" s="227"/>
    </row>
    <row r="536" spans="1:9" ht="13.5">
      <c r="A536" s="233" t="s">
        <v>920</v>
      </c>
      <c r="B536" s="233" t="s">
        <v>921</v>
      </c>
      <c r="C536" s="227">
        <f t="shared" si="89"/>
        <v>0</v>
      </c>
      <c r="D536" s="227"/>
      <c r="E536" s="227"/>
      <c r="F536" s="227"/>
      <c r="G536" s="227"/>
      <c r="H536" s="227"/>
      <c r="I536" s="227"/>
    </row>
    <row r="537" spans="1:9" ht="13.5">
      <c r="A537" s="233" t="s">
        <v>922</v>
      </c>
      <c r="B537" s="226" t="s">
        <v>923</v>
      </c>
      <c r="C537" s="227">
        <f t="shared" si="89"/>
        <v>65</v>
      </c>
      <c r="D537" s="227">
        <f aca="true" t="shared" si="91" ref="D537:I537">SUM(D538:D544)</f>
        <v>65</v>
      </c>
      <c r="E537" s="227">
        <f t="shared" si="91"/>
        <v>0</v>
      </c>
      <c r="F537" s="227">
        <f t="shared" si="91"/>
        <v>0</v>
      </c>
      <c r="G537" s="227">
        <f t="shared" si="91"/>
        <v>0</v>
      </c>
      <c r="H537" s="227">
        <f t="shared" si="91"/>
        <v>0</v>
      </c>
      <c r="I537" s="227">
        <f t="shared" si="91"/>
        <v>0</v>
      </c>
    </row>
    <row r="538" spans="1:9" ht="13.5">
      <c r="A538" s="233" t="s">
        <v>924</v>
      </c>
      <c r="B538" s="233" t="s">
        <v>2072</v>
      </c>
      <c r="C538" s="227">
        <f t="shared" si="89"/>
        <v>0</v>
      </c>
      <c r="D538" s="227"/>
      <c r="E538" s="227"/>
      <c r="F538" s="227"/>
      <c r="G538" s="227"/>
      <c r="H538" s="227"/>
      <c r="I538" s="227"/>
    </row>
    <row r="539" spans="1:9" ht="13.5">
      <c r="A539" s="233" t="s">
        <v>925</v>
      </c>
      <c r="B539" s="233" t="s">
        <v>3727</v>
      </c>
      <c r="C539" s="227">
        <f t="shared" si="89"/>
        <v>0</v>
      </c>
      <c r="D539" s="227"/>
      <c r="E539" s="227"/>
      <c r="F539" s="227"/>
      <c r="G539" s="227"/>
      <c r="H539" s="227"/>
      <c r="I539" s="227"/>
    </row>
    <row r="540" spans="1:9" ht="13.5">
      <c r="A540" s="233" t="s">
        <v>926</v>
      </c>
      <c r="B540" s="233" t="s">
        <v>3729</v>
      </c>
      <c r="C540" s="227">
        <f t="shared" si="89"/>
        <v>0</v>
      </c>
      <c r="D540" s="227"/>
      <c r="E540" s="227"/>
      <c r="F540" s="227"/>
      <c r="G540" s="227"/>
      <c r="H540" s="227"/>
      <c r="I540" s="227"/>
    </row>
    <row r="541" spans="1:9" ht="13.5">
      <c r="A541" s="233" t="s">
        <v>927</v>
      </c>
      <c r="B541" s="233" t="s">
        <v>928</v>
      </c>
      <c r="C541" s="227">
        <f t="shared" si="89"/>
        <v>0</v>
      </c>
      <c r="D541" s="227"/>
      <c r="E541" s="227"/>
      <c r="F541" s="227"/>
      <c r="G541" s="227"/>
      <c r="H541" s="227"/>
      <c r="I541" s="227"/>
    </row>
    <row r="542" spans="1:9" ht="13.5">
      <c r="A542" s="233" t="s">
        <v>929</v>
      </c>
      <c r="B542" s="233" t="s">
        <v>930</v>
      </c>
      <c r="C542" s="227">
        <f t="shared" si="89"/>
        <v>0</v>
      </c>
      <c r="D542" s="227"/>
      <c r="E542" s="227"/>
      <c r="F542" s="227"/>
      <c r="G542" s="227"/>
      <c r="H542" s="227"/>
      <c r="I542" s="227"/>
    </row>
    <row r="543" spans="1:9" ht="13.5">
      <c r="A543" s="233" t="s">
        <v>931</v>
      </c>
      <c r="B543" s="233" t="s">
        <v>932</v>
      </c>
      <c r="C543" s="227">
        <f t="shared" si="89"/>
        <v>0</v>
      </c>
      <c r="D543" s="227"/>
      <c r="E543" s="227"/>
      <c r="F543" s="227"/>
      <c r="G543" s="227"/>
      <c r="H543" s="227"/>
      <c r="I543" s="227"/>
    </row>
    <row r="544" spans="1:9" ht="13.5">
      <c r="A544" s="233" t="s">
        <v>933</v>
      </c>
      <c r="B544" s="233" t="s">
        <v>934</v>
      </c>
      <c r="C544" s="227">
        <f t="shared" si="89"/>
        <v>65</v>
      </c>
      <c r="D544" s="227">
        <v>65</v>
      </c>
      <c r="E544" s="227"/>
      <c r="F544" s="227"/>
      <c r="G544" s="227"/>
      <c r="H544" s="227"/>
      <c r="I544" s="227"/>
    </row>
    <row r="545" spans="1:9" ht="13.5">
      <c r="A545" s="225" t="s">
        <v>935</v>
      </c>
      <c r="B545" s="226" t="s">
        <v>936</v>
      </c>
      <c r="C545" s="227">
        <f t="shared" si="89"/>
        <v>105</v>
      </c>
      <c r="D545" s="227">
        <f aca="true" t="shared" si="92" ref="D545:I545">SUM(D546:D548)</f>
        <v>105</v>
      </c>
      <c r="E545" s="227">
        <f t="shared" si="92"/>
        <v>0</v>
      </c>
      <c r="F545" s="227">
        <f t="shared" si="92"/>
        <v>0</v>
      </c>
      <c r="G545" s="227">
        <f t="shared" si="92"/>
        <v>0</v>
      </c>
      <c r="H545" s="227">
        <f t="shared" si="92"/>
        <v>0</v>
      </c>
      <c r="I545" s="227">
        <f t="shared" si="92"/>
        <v>0</v>
      </c>
    </row>
    <row r="546" spans="1:9" ht="13.5">
      <c r="A546" s="225" t="s">
        <v>937</v>
      </c>
      <c r="B546" s="225" t="s">
        <v>938</v>
      </c>
      <c r="C546" s="227">
        <f t="shared" si="89"/>
        <v>0</v>
      </c>
      <c r="D546" s="227"/>
      <c r="E546" s="227"/>
      <c r="F546" s="227"/>
      <c r="G546" s="227"/>
      <c r="H546" s="227"/>
      <c r="I546" s="227"/>
    </row>
    <row r="547" spans="1:9" ht="13.5">
      <c r="A547" s="225" t="s">
        <v>939</v>
      </c>
      <c r="B547" s="225" t="s">
        <v>940</v>
      </c>
      <c r="C547" s="227">
        <f t="shared" si="89"/>
        <v>0</v>
      </c>
      <c r="D547" s="227"/>
      <c r="E547" s="227"/>
      <c r="F547" s="227"/>
      <c r="G547" s="227"/>
      <c r="H547" s="227"/>
      <c r="I547" s="227"/>
    </row>
    <row r="548" spans="1:9" ht="13.5">
      <c r="A548" s="225" t="s">
        <v>941</v>
      </c>
      <c r="B548" s="225" t="s">
        <v>942</v>
      </c>
      <c r="C548" s="227">
        <f t="shared" si="89"/>
        <v>105</v>
      </c>
      <c r="D548" s="227">
        <v>105</v>
      </c>
      <c r="E548" s="227"/>
      <c r="F548" s="227"/>
      <c r="G548" s="227"/>
      <c r="H548" s="227"/>
      <c r="I548" s="227"/>
    </row>
    <row r="549" spans="1:9" ht="13.5">
      <c r="A549" s="225" t="s">
        <v>943</v>
      </c>
      <c r="B549" s="226" t="s">
        <v>944</v>
      </c>
      <c r="C549" s="227">
        <f t="shared" si="89"/>
        <v>7175</v>
      </c>
      <c r="D549" s="227">
        <f aca="true" t="shared" si="93" ref="D549:I549">SUM(D550,D569,D577,D579,D588,D592,D602,D610,D617,D625,D634,D639,D642,D645,D648,D651,D654,D658,D662,D670,D673)</f>
        <v>6942</v>
      </c>
      <c r="E549" s="227">
        <f t="shared" si="93"/>
        <v>0</v>
      </c>
      <c r="F549" s="227">
        <f t="shared" si="93"/>
        <v>0</v>
      </c>
      <c r="G549" s="227">
        <f t="shared" si="93"/>
        <v>1</v>
      </c>
      <c r="H549" s="227">
        <f t="shared" si="93"/>
        <v>0</v>
      </c>
      <c r="I549" s="227">
        <f t="shared" si="93"/>
        <v>232</v>
      </c>
    </row>
    <row r="550" spans="1:9" ht="13.5">
      <c r="A550" s="225" t="s">
        <v>945</v>
      </c>
      <c r="B550" s="226" t="s">
        <v>946</v>
      </c>
      <c r="C550" s="227">
        <f t="shared" si="89"/>
        <v>314</v>
      </c>
      <c r="D550" s="227">
        <f aca="true" t="shared" si="94" ref="D550:I550">SUM(D551:D568)</f>
        <v>314</v>
      </c>
      <c r="E550" s="227">
        <f t="shared" si="94"/>
        <v>0</v>
      </c>
      <c r="F550" s="227">
        <f t="shared" si="94"/>
        <v>0</v>
      </c>
      <c r="G550" s="227">
        <f t="shared" si="94"/>
        <v>0</v>
      </c>
      <c r="H550" s="227">
        <f t="shared" si="94"/>
        <v>0</v>
      </c>
      <c r="I550" s="227">
        <f t="shared" si="94"/>
        <v>0</v>
      </c>
    </row>
    <row r="551" spans="1:9" ht="13.5">
      <c r="A551" s="225" t="s">
        <v>947</v>
      </c>
      <c r="B551" s="225" t="s">
        <v>3725</v>
      </c>
      <c r="C551" s="227">
        <f t="shared" si="89"/>
        <v>213</v>
      </c>
      <c r="D551" s="227">
        <v>213</v>
      </c>
      <c r="E551" s="227"/>
      <c r="F551" s="227"/>
      <c r="G551" s="227"/>
      <c r="H551" s="227"/>
      <c r="I551" s="227"/>
    </row>
    <row r="552" spans="1:9" ht="13.5">
      <c r="A552" s="225" t="s">
        <v>948</v>
      </c>
      <c r="B552" s="225" t="s">
        <v>3727</v>
      </c>
      <c r="C552" s="227">
        <f t="shared" si="89"/>
        <v>9</v>
      </c>
      <c r="D552" s="227">
        <v>9</v>
      </c>
      <c r="E552" s="227"/>
      <c r="F552" s="227"/>
      <c r="G552" s="227"/>
      <c r="H552" s="227"/>
      <c r="I552" s="227"/>
    </row>
    <row r="553" spans="1:9" ht="13.5">
      <c r="A553" s="225" t="s">
        <v>949</v>
      </c>
      <c r="B553" s="225" t="s">
        <v>3729</v>
      </c>
      <c r="C553" s="227">
        <f t="shared" si="89"/>
        <v>0</v>
      </c>
      <c r="D553" s="227"/>
      <c r="E553" s="227"/>
      <c r="F553" s="227"/>
      <c r="G553" s="227"/>
      <c r="H553" s="227"/>
      <c r="I553" s="227"/>
    </row>
    <row r="554" spans="1:9" ht="13.5">
      <c r="A554" s="225" t="s">
        <v>950</v>
      </c>
      <c r="B554" s="225" t="s">
        <v>951</v>
      </c>
      <c r="C554" s="227">
        <f t="shared" si="89"/>
        <v>0</v>
      </c>
      <c r="D554" s="227"/>
      <c r="E554" s="227"/>
      <c r="F554" s="227"/>
      <c r="G554" s="227"/>
      <c r="H554" s="227"/>
      <c r="I554" s="227"/>
    </row>
    <row r="555" spans="1:9" ht="13.5">
      <c r="A555" s="225" t="s">
        <v>952</v>
      </c>
      <c r="B555" s="225" t="s">
        <v>953</v>
      </c>
      <c r="C555" s="227">
        <f t="shared" si="89"/>
        <v>0</v>
      </c>
      <c r="D555" s="227"/>
      <c r="E555" s="227"/>
      <c r="F555" s="227"/>
      <c r="G555" s="227"/>
      <c r="H555" s="227"/>
      <c r="I555" s="227"/>
    </row>
    <row r="556" spans="1:9" ht="13.5">
      <c r="A556" s="225" t="s">
        <v>954</v>
      </c>
      <c r="B556" s="225" t="s">
        <v>955</v>
      </c>
      <c r="C556" s="227">
        <f t="shared" si="89"/>
        <v>0</v>
      </c>
      <c r="D556" s="227"/>
      <c r="E556" s="227"/>
      <c r="F556" s="227"/>
      <c r="G556" s="227"/>
      <c r="H556" s="227"/>
      <c r="I556" s="227"/>
    </row>
    <row r="557" spans="1:9" ht="13.5">
      <c r="A557" s="225" t="s">
        <v>956</v>
      </c>
      <c r="B557" s="225" t="s">
        <v>957</v>
      </c>
      <c r="C557" s="227">
        <f t="shared" si="89"/>
        <v>0</v>
      </c>
      <c r="D557" s="227"/>
      <c r="E557" s="227"/>
      <c r="F557" s="227"/>
      <c r="G557" s="227"/>
      <c r="H557" s="227"/>
      <c r="I557" s="227"/>
    </row>
    <row r="558" spans="1:9" ht="13.5">
      <c r="A558" s="225" t="s">
        <v>958</v>
      </c>
      <c r="B558" s="225" t="s">
        <v>3826</v>
      </c>
      <c r="C558" s="227">
        <f t="shared" si="89"/>
        <v>0</v>
      </c>
      <c r="D558" s="227"/>
      <c r="E558" s="227"/>
      <c r="F558" s="227"/>
      <c r="G558" s="227"/>
      <c r="H558" s="227"/>
      <c r="I558" s="227"/>
    </row>
    <row r="559" spans="1:9" ht="13.5">
      <c r="A559" s="225" t="s">
        <v>959</v>
      </c>
      <c r="B559" s="225" t="s">
        <v>960</v>
      </c>
      <c r="C559" s="227">
        <f t="shared" si="89"/>
        <v>0</v>
      </c>
      <c r="D559" s="227"/>
      <c r="E559" s="227"/>
      <c r="F559" s="227"/>
      <c r="G559" s="227"/>
      <c r="H559" s="227"/>
      <c r="I559" s="227"/>
    </row>
    <row r="560" spans="1:9" ht="13.5">
      <c r="A560" s="225" t="s">
        <v>961</v>
      </c>
      <c r="B560" s="225" t="s">
        <v>962</v>
      </c>
      <c r="C560" s="227">
        <f t="shared" si="89"/>
        <v>0</v>
      </c>
      <c r="D560" s="227"/>
      <c r="E560" s="227"/>
      <c r="F560" s="227"/>
      <c r="G560" s="227"/>
      <c r="H560" s="227"/>
      <c r="I560" s="227"/>
    </row>
    <row r="561" spans="1:9" ht="13.5">
      <c r="A561" s="225" t="s">
        <v>963</v>
      </c>
      <c r="B561" s="225" t="s">
        <v>964</v>
      </c>
      <c r="C561" s="227">
        <f t="shared" si="89"/>
        <v>0</v>
      </c>
      <c r="D561" s="227"/>
      <c r="E561" s="227"/>
      <c r="F561" s="227"/>
      <c r="G561" s="227"/>
      <c r="H561" s="227"/>
      <c r="I561" s="227"/>
    </row>
    <row r="562" spans="1:9" ht="13.5">
      <c r="A562" s="225" t="s">
        <v>965</v>
      </c>
      <c r="B562" s="225" t="s">
        <v>966</v>
      </c>
      <c r="C562" s="227">
        <f t="shared" si="89"/>
        <v>0</v>
      </c>
      <c r="D562" s="227"/>
      <c r="E562" s="227"/>
      <c r="F562" s="227"/>
      <c r="G562" s="227"/>
      <c r="H562" s="227"/>
      <c r="I562" s="227"/>
    </row>
    <row r="563" spans="1:9" ht="13.5">
      <c r="A563" s="225" t="s">
        <v>967</v>
      </c>
      <c r="B563" s="225" t="s">
        <v>968</v>
      </c>
      <c r="C563" s="227">
        <f t="shared" si="89"/>
        <v>0</v>
      </c>
      <c r="D563" s="227"/>
      <c r="E563" s="227"/>
      <c r="F563" s="227"/>
      <c r="G563" s="227"/>
      <c r="H563" s="227"/>
      <c r="I563" s="227"/>
    </row>
    <row r="564" spans="1:9" ht="13.5">
      <c r="A564" s="225" t="s">
        <v>969</v>
      </c>
      <c r="B564" s="225" t="s">
        <v>970</v>
      </c>
      <c r="C564" s="227">
        <f t="shared" si="89"/>
        <v>0</v>
      </c>
      <c r="D564" s="227"/>
      <c r="E564" s="227"/>
      <c r="F564" s="227"/>
      <c r="G564" s="227"/>
      <c r="H564" s="227"/>
      <c r="I564" s="227"/>
    </row>
    <row r="565" spans="1:9" ht="13.5">
      <c r="A565" s="225" t="s">
        <v>971</v>
      </c>
      <c r="B565" s="225" t="s">
        <v>972</v>
      </c>
      <c r="C565" s="227">
        <f t="shared" si="89"/>
        <v>0</v>
      </c>
      <c r="D565" s="227"/>
      <c r="E565" s="227"/>
      <c r="F565" s="227"/>
      <c r="G565" s="227"/>
      <c r="H565" s="227"/>
      <c r="I565" s="227"/>
    </row>
    <row r="566" spans="1:9" ht="13.5">
      <c r="A566" s="225" t="s">
        <v>973</v>
      </c>
      <c r="B566" s="225" t="s">
        <v>974</v>
      </c>
      <c r="C566" s="227">
        <f t="shared" si="89"/>
        <v>0</v>
      </c>
      <c r="D566" s="227"/>
      <c r="E566" s="227"/>
      <c r="F566" s="227"/>
      <c r="G566" s="227"/>
      <c r="H566" s="227"/>
      <c r="I566" s="227"/>
    </row>
    <row r="567" spans="1:9" ht="13.5">
      <c r="A567" s="225">
        <v>2080150</v>
      </c>
      <c r="B567" s="225" t="s">
        <v>3743</v>
      </c>
      <c r="C567" s="227">
        <f t="shared" si="89"/>
        <v>86</v>
      </c>
      <c r="D567" s="227">
        <v>86</v>
      </c>
      <c r="E567" s="227"/>
      <c r="F567" s="227"/>
      <c r="G567" s="227"/>
      <c r="H567" s="227"/>
      <c r="I567" s="227"/>
    </row>
    <row r="568" spans="1:9" ht="13.5">
      <c r="A568" s="225" t="s">
        <v>975</v>
      </c>
      <c r="B568" s="225" t="s">
        <v>976</v>
      </c>
      <c r="C568" s="227">
        <f t="shared" si="89"/>
        <v>6</v>
      </c>
      <c r="D568" s="227">
        <v>6</v>
      </c>
      <c r="E568" s="227"/>
      <c r="F568" s="227"/>
      <c r="G568" s="227"/>
      <c r="H568" s="227"/>
      <c r="I568" s="227"/>
    </row>
    <row r="569" spans="1:9" ht="13.5">
      <c r="A569" s="225" t="s">
        <v>977</v>
      </c>
      <c r="B569" s="226" t="s">
        <v>978</v>
      </c>
      <c r="C569" s="227">
        <f t="shared" si="89"/>
        <v>260</v>
      </c>
      <c r="D569" s="227">
        <f aca="true" t="shared" si="95" ref="D569:I569">SUM(D570:D576)</f>
        <v>260</v>
      </c>
      <c r="E569" s="227">
        <f t="shared" si="95"/>
        <v>0</v>
      </c>
      <c r="F569" s="227">
        <f t="shared" si="95"/>
        <v>0</v>
      </c>
      <c r="G569" s="227">
        <f t="shared" si="95"/>
        <v>0</v>
      </c>
      <c r="H569" s="227">
        <f t="shared" si="95"/>
        <v>0</v>
      </c>
      <c r="I569" s="227">
        <f t="shared" si="95"/>
        <v>0</v>
      </c>
    </row>
    <row r="570" spans="1:9" ht="13.5">
      <c r="A570" s="225" t="s">
        <v>979</v>
      </c>
      <c r="B570" s="225" t="s">
        <v>3725</v>
      </c>
      <c r="C570" s="227">
        <f t="shared" si="89"/>
        <v>78</v>
      </c>
      <c r="D570" s="227">
        <v>78</v>
      </c>
      <c r="E570" s="227"/>
      <c r="F570" s="227"/>
      <c r="G570" s="227"/>
      <c r="H570" s="227"/>
      <c r="I570" s="227"/>
    </row>
    <row r="571" spans="1:9" ht="13.5">
      <c r="A571" s="225" t="s">
        <v>980</v>
      </c>
      <c r="B571" s="225" t="s">
        <v>3727</v>
      </c>
      <c r="C571" s="227">
        <f t="shared" si="89"/>
        <v>0</v>
      </c>
      <c r="D571" s="227"/>
      <c r="E571" s="227"/>
      <c r="F571" s="227"/>
      <c r="G571" s="227"/>
      <c r="H571" s="227"/>
      <c r="I571" s="227"/>
    </row>
    <row r="572" spans="1:9" ht="13.5">
      <c r="A572" s="225" t="s">
        <v>981</v>
      </c>
      <c r="B572" s="225" t="s">
        <v>3729</v>
      </c>
      <c r="C572" s="227">
        <f t="shared" si="89"/>
        <v>0</v>
      </c>
      <c r="D572" s="227"/>
      <c r="E572" s="227"/>
      <c r="F572" s="227"/>
      <c r="G572" s="227"/>
      <c r="H572" s="227"/>
      <c r="I572" s="227"/>
    </row>
    <row r="573" spans="1:9" ht="13.5">
      <c r="A573" s="225" t="s">
        <v>982</v>
      </c>
      <c r="B573" s="225" t="s">
        <v>983</v>
      </c>
      <c r="C573" s="227">
        <f t="shared" si="89"/>
        <v>0</v>
      </c>
      <c r="D573" s="227"/>
      <c r="E573" s="227"/>
      <c r="F573" s="227"/>
      <c r="G573" s="227"/>
      <c r="H573" s="227"/>
      <c r="I573" s="227"/>
    </row>
    <row r="574" spans="1:9" ht="13.5">
      <c r="A574" s="225" t="s">
        <v>984</v>
      </c>
      <c r="B574" s="225" t="s">
        <v>985</v>
      </c>
      <c r="C574" s="227">
        <f t="shared" si="89"/>
        <v>39</v>
      </c>
      <c r="D574" s="227">
        <v>39</v>
      </c>
      <c r="E574" s="227"/>
      <c r="F574" s="227"/>
      <c r="G574" s="227"/>
      <c r="H574" s="227"/>
      <c r="I574" s="227"/>
    </row>
    <row r="575" spans="1:9" ht="13.5">
      <c r="A575" s="225" t="s">
        <v>986</v>
      </c>
      <c r="B575" s="225" t="s">
        <v>987</v>
      </c>
      <c r="C575" s="227">
        <f t="shared" si="89"/>
        <v>123</v>
      </c>
      <c r="D575" s="227">
        <v>123</v>
      </c>
      <c r="E575" s="227"/>
      <c r="F575" s="227"/>
      <c r="G575" s="227"/>
      <c r="H575" s="227"/>
      <c r="I575" s="227"/>
    </row>
    <row r="576" spans="1:9" ht="13.5">
      <c r="A576" s="225" t="s">
        <v>988</v>
      </c>
      <c r="B576" s="225" t="s">
        <v>989</v>
      </c>
      <c r="C576" s="227">
        <f t="shared" si="89"/>
        <v>20</v>
      </c>
      <c r="D576" s="227">
        <v>20</v>
      </c>
      <c r="E576" s="227"/>
      <c r="F576" s="227"/>
      <c r="G576" s="227"/>
      <c r="H576" s="227"/>
      <c r="I576" s="227"/>
    </row>
    <row r="577" spans="1:9" ht="13.5">
      <c r="A577" s="225" t="s">
        <v>990</v>
      </c>
      <c r="B577" s="226" t="s">
        <v>991</v>
      </c>
      <c r="C577" s="227">
        <f t="shared" si="89"/>
        <v>0</v>
      </c>
      <c r="D577" s="227">
        <f aca="true" t="shared" si="96" ref="D577:I577">SUM(D578:D578)</f>
        <v>0</v>
      </c>
      <c r="E577" s="227">
        <f t="shared" si="96"/>
        <v>0</v>
      </c>
      <c r="F577" s="227">
        <f t="shared" si="96"/>
        <v>0</v>
      </c>
      <c r="G577" s="227">
        <f t="shared" si="96"/>
        <v>0</v>
      </c>
      <c r="H577" s="227">
        <f t="shared" si="96"/>
        <v>0</v>
      </c>
      <c r="I577" s="227">
        <f t="shared" si="96"/>
        <v>0</v>
      </c>
    </row>
    <row r="578" spans="1:9" ht="13.5">
      <c r="A578" s="225" t="s">
        <v>992</v>
      </c>
      <c r="B578" s="225" t="s">
        <v>993</v>
      </c>
      <c r="C578" s="227">
        <f t="shared" si="89"/>
        <v>0</v>
      </c>
      <c r="D578" s="227"/>
      <c r="E578" s="227"/>
      <c r="F578" s="227"/>
      <c r="G578" s="227"/>
      <c r="H578" s="227"/>
      <c r="I578" s="227"/>
    </row>
    <row r="579" spans="1:9" ht="13.5">
      <c r="A579" s="225" t="s">
        <v>994</v>
      </c>
      <c r="B579" s="226" t="s">
        <v>995</v>
      </c>
      <c r="C579" s="227">
        <f t="shared" si="89"/>
        <v>3509</v>
      </c>
      <c r="D579" s="227">
        <f aca="true" t="shared" si="97" ref="D579:I579">SUM(D580:D587)</f>
        <v>3509</v>
      </c>
      <c r="E579" s="227">
        <f t="shared" si="97"/>
        <v>0</v>
      </c>
      <c r="F579" s="227">
        <f t="shared" si="97"/>
        <v>0</v>
      </c>
      <c r="G579" s="227">
        <f t="shared" si="97"/>
        <v>0</v>
      </c>
      <c r="H579" s="227">
        <f t="shared" si="97"/>
        <v>0</v>
      </c>
      <c r="I579" s="227">
        <f t="shared" si="97"/>
        <v>0</v>
      </c>
    </row>
    <row r="580" spans="1:9" ht="13.5">
      <c r="A580" s="225" t="s">
        <v>996</v>
      </c>
      <c r="B580" s="225" t="s">
        <v>997</v>
      </c>
      <c r="C580" s="227">
        <f t="shared" si="89"/>
        <v>0</v>
      </c>
      <c r="D580" s="227"/>
      <c r="E580" s="227"/>
      <c r="F580" s="227"/>
      <c r="G580" s="227"/>
      <c r="H580" s="227"/>
      <c r="I580" s="227"/>
    </row>
    <row r="581" spans="1:9" ht="13.5">
      <c r="A581" s="225" t="s">
        <v>998</v>
      </c>
      <c r="B581" s="225" t="s">
        <v>999</v>
      </c>
      <c r="C581" s="227">
        <f t="shared" si="89"/>
        <v>0</v>
      </c>
      <c r="D581" s="227"/>
      <c r="E581" s="227"/>
      <c r="F581" s="227"/>
      <c r="G581" s="227"/>
      <c r="H581" s="227"/>
      <c r="I581" s="227"/>
    </row>
    <row r="582" spans="1:9" ht="13.5">
      <c r="A582" s="225" t="s">
        <v>1000</v>
      </c>
      <c r="B582" s="225" t="s">
        <v>1001</v>
      </c>
      <c r="C582" s="227">
        <f aca="true" t="shared" si="98" ref="C582:C645">SUM(D582:I582)</f>
        <v>0</v>
      </c>
      <c r="D582" s="227"/>
      <c r="E582" s="227"/>
      <c r="F582" s="227"/>
      <c r="G582" s="227"/>
      <c r="H582" s="227"/>
      <c r="I582" s="227"/>
    </row>
    <row r="583" spans="1:9" ht="13.5">
      <c r="A583" s="225" t="s">
        <v>1002</v>
      </c>
      <c r="B583" s="225" t="s">
        <v>1003</v>
      </c>
      <c r="C583" s="227">
        <f t="shared" si="98"/>
        <v>2322</v>
      </c>
      <c r="D583" s="227">
        <v>2322</v>
      </c>
      <c r="E583" s="227"/>
      <c r="F583" s="227"/>
      <c r="G583" s="227"/>
      <c r="H583" s="227"/>
      <c r="I583" s="227"/>
    </row>
    <row r="584" spans="1:9" ht="13.5">
      <c r="A584" s="225" t="s">
        <v>1004</v>
      </c>
      <c r="B584" s="225" t="s">
        <v>1005</v>
      </c>
      <c r="C584" s="227">
        <f t="shared" si="98"/>
        <v>1161</v>
      </c>
      <c r="D584" s="227">
        <v>1161</v>
      </c>
      <c r="E584" s="227"/>
      <c r="F584" s="227"/>
      <c r="G584" s="227"/>
      <c r="H584" s="227"/>
      <c r="I584" s="227"/>
    </row>
    <row r="585" spans="1:9" ht="13.5">
      <c r="A585" s="225" t="s">
        <v>1006</v>
      </c>
      <c r="B585" s="225" t="s">
        <v>1007</v>
      </c>
      <c r="C585" s="227">
        <f t="shared" si="98"/>
        <v>0</v>
      </c>
      <c r="D585" s="227"/>
      <c r="E585" s="227"/>
      <c r="F585" s="227"/>
      <c r="G585" s="227"/>
      <c r="H585" s="227"/>
      <c r="I585" s="227"/>
    </row>
    <row r="586" spans="1:9" ht="13.5">
      <c r="A586" s="225" t="s">
        <v>1008</v>
      </c>
      <c r="B586" s="225" t="s">
        <v>1009</v>
      </c>
      <c r="C586" s="227">
        <f t="shared" si="98"/>
        <v>0</v>
      </c>
      <c r="D586" s="227"/>
      <c r="E586" s="227"/>
      <c r="F586" s="227"/>
      <c r="G586" s="227"/>
      <c r="H586" s="227"/>
      <c r="I586" s="227"/>
    </row>
    <row r="587" spans="1:9" ht="13.5">
      <c r="A587" s="225" t="s">
        <v>1010</v>
      </c>
      <c r="B587" s="225" t="s">
        <v>1011</v>
      </c>
      <c r="C587" s="227">
        <f t="shared" si="98"/>
        <v>26</v>
      </c>
      <c r="D587" s="227">
        <v>26</v>
      </c>
      <c r="E587" s="227"/>
      <c r="F587" s="227"/>
      <c r="G587" s="227"/>
      <c r="H587" s="227"/>
      <c r="I587" s="227"/>
    </row>
    <row r="588" spans="1:9" ht="13.5">
      <c r="A588" s="225" t="s">
        <v>1012</v>
      </c>
      <c r="B588" s="226" t="s">
        <v>1013</v>
      </c>
      <c r="C588" s="227">
        <f t="shared" si="98"/>
        <v>0</v>
      </c>
      <c r="D588" s="227">
        <f aca="true" t="shared" si="99" ref="D588:I588">SUM(D589:D591)</f>
        <v>0</v>
      </c>
      <c r="E588" s="227">
        <f t="shared" si="99"/>
        <v>0</v>
      </c>
      <c r="F588" s="227">
        <f t="shared" si="99"/>
        <v>0</v>
      </c>
      <c r="G588" s="227">
        <f t="shared" si="99"/>
        <v>0</v>
      </c>
      <c r="H588" s="227">
        <f t="shared" si="99"/>
        <v>0</v>
      </c>
      <c r="I588" s="227">
        <f t="shared" si="99"/>
        <v>0</v>
      </c>
    </row>
    <row r="589" spans="1:9" ht="13.5">
      <c r="A589" s="225" t="s">
        <v>1014</v>
      </c>
      <c r="B589" s="225" t="s">
        <v>1015</v>
      </c>
      <c r="C589" s="227">
        <f t="shared" si="98"/>
        <v>0</v>
      </c>
      <c r="D589" s="227"/>
      <c r="E589" s="227"/>
      <c r="F589" s="227"/>
      <c r="G589" s="227"/>
      <c r="H589" s="227"/>
      <c r="I589" s="227"/>
    </row>
    <row r="590" spans="1:9" ht="13.5">
      <c r="A590" s="225" t="s">
        <v>1016</v>
      </c>
      <c r="B590" s="225" t="s">
        <v>1017</v>
      </c>
      <c r="C590" s="227">
        <f t="shared" si="98"/>
        <v>0</v>
      </c>
      <c r="D590" s="227"/>
      <c r="E590" s="227"/>
      <c r="F590" s="227"/>
      <c r="G590" s="227"/>
      <c r="H590" s="227"/>
      <c r="I590" s="227"/>
    </row>
    <row r="591" spans="1:9" ht="13.5">
      <c r="A591" s="225" t="s">
        <v>1018</v>
      </c>
      <c r="B591" s="225" t="s">
        <v>1019</v>
      </c>
      <c r="C591" s="227">
        <f t="shared" si="98"/>
        <v>0</v>
      </c>
      <c r="D591" s="227"/>
      <c r="E591" s="227"/>
      <c r="F591" s="227"/>
      <c r="G591" s="227"/>
      <c r="H591" s="227"/>
      <c r="I591" s="227"/>
    </row>
    <row r="592" spans="1:9" ht="13.5">
      <c r="A592" s="225" t="s">
        <v>1020</v>
      </c>
      <c r="B592" s="226" t="s">
        <v>1021</v>
      </c>
      <c r="C592" s="227">
        <f t="shared" si="98"/>
        <v>10</v>
      </c>
      <c r="D592" s="227">
        <f aca="true" t="shared" si="100" ref="D592:I592">SUM(D593:D601)</f>
        <v>10</v>
      </c>
      <c r="E592" s="227">
        <f t="shared" si="100"/>
        <v>0</v>
      </c>
      <c r="F592" s="227">
        <f t="shared" si="100"/>
        <v>0</v>
      </c>
      <c r="G592" s="227">
        <f t="shared" si="100"/>
        <v>0</v>
      </c>
      <c r="H592" s="227">
        <f t="shared" si="100"/>
        <v>0</v>
      </c>
      <c r="I592" s="227">
        <f t="shared" si="100"/>
        <v>0</v>
      </c>
    </row>
    <row r="593" spans="1:9" ht="13.5">
      <c r="A593" s="225" t="s">
        <v>1022</v>
      </c>
      <c r="B593" s="225" t="s">
        <v>1023</v>
      </c>
      <c r="C593" s="227">
        <f t="shared" si="98"/>
        <v>0</v>
      </c>
      <c r="D593" s="227"/>
      <c r="E593" s="227"/>
      <c r="F593" s="227"/>
      <c r="G593" s="227"/>
      <c r="H593" s="227"/>
      <c r="I593" s="227"/>
    </row>
    <row r="594" spans="1:9" ht="13.5">
      <c r="A594" s="225" t="s">
        <v>1024</v>
      </c>
      <c r="B594" s="225" t="s">
        <v>1025</v>
      </c>
      <c r="C594" s="227">
        <f t="shared" si="98"/>
        <v>0</v>
      </c>
      <c r="D594" s="227"/>
      <c r="E594" s="227"/>
      <c r="F594" s="227"/>
      <c r="G594" s="227"/>
      <c r="H594" s="227"/>
      <c r="I594" s="227"/>
    </row>
    <row r="595" spans="1:9" ht="13.5">
      <c r="A595" s="225" t="s">
        <v>1026</v>
      </c>
      <c r="B595" s="225" t="s">
        <v>1027</v>
      </c>
      <c r="C595" s="227">
        <f t="shared" si="98"/>
        <v>0</v>
      </c>
      <c r="D595" s="227"/>
      <c r="E595" s="227"/>
      <c r="F595" s="227"/>
      <c r="G595" s="227"/>
      <c r="H595" s="227"/>
      <c r="I595" s="227"/>
    </row>
    <row r="596" spans="1:9" ht="13.5">
      <c r="A596" s="225" t="s">
        <v>1028</v>
      </c>
      <c r="B596" s="225" t="s">
        <v>1029</v>
      </c>
      <c r="C596" s="227">
        <f t="shared" si="98"/>
        <v>0</v>
      </c>
      <c r="D596" s="227"/>
      <c r="E596" s="227"/>
      <c r="F596" s="227"/>
      <c r="G596" s="227"/>
      <c r="H596" s="227"/>
      <c r="I596" s="227"/>
    </row>
    <row r="597" spans="1:9" ht="13.5">
      <c r="A597" s="225" t="s">
        <v>1030</v>
      </c>
      <c r="B597" s="225" t="s">
        <v>1031</v>
      </c>
      <c r="C597" s="227">
        <f t="shared" si="98"/>
        <v>0</v>
      </c>
      <c r="D597" s="227"/>
      <c r="E597" s="227"/>
      <c r="F597" s="227"/>
      <c r="G597" s="227"/>
      <c r="H597" s="227"/>
      <c r="I597" s="227"/>
    </row>
    <row r="598" spans="1:9" ht="13.5">
      <c r="A598" s="225" t="s">
        <v>1032</v>
      </c>
      <c r="B598" s="225" t="s">
        <v>1033</v>
      </c>
      <c r="C598" s="227">
        <f t="shared" si="98"/>
        <v>0</v>
      </c>
      <c r="D598" s="227"/>
      <c r="E598" s="227"/>
      <c r="F598" s="227"/>
      <c r="G598" s="227"/>
      <c r="H598" s="227"/>
      <c r="I598" s="227"/>
    </row>
    <row r="599" spans="1:9" ht="13.5">
      <c r="A599" s="225" t="s">
        <v>1034</v>
      </c>
      <c r="B599" s="225" t="s">
        <v>1035</v>
      </c>
      <c r="C599" s="227">
        <f t="shared" si="98"/>
        <v>0</v>
      </c>
      <c r="D599" s="227"/>
      <c r="E599" s="227"/>
      <c r="F599" s="227"/>
      <c r="G599" s="227"/>
      <c r="H599" s="227"/>
      <c r="I599" s="227"/>
    </row>
    <row r="600" spans="1:9" ht="13.5">
      <c r="A600" s="225" t="s">
        <v>1036</v>
      </c>
      <c r="B600" s="225" t="s">
        <v>1037</v>
      </c>
      <c r="C600" s="227">
        <f t="shared" si="98"/>
        <v>0</v>
      </c>
      <c r="D600" s="227"/>
      <c r="E600" s="227"/>
      <c r="F600" s="227"/>
      <c r="G600" s="227"/>
      <c r="H600" s="227"/>
      <c r="I600" s="227"/>
    </row>
    <row r="601" spans="1:9" ht="13.5">
      <c r="A601" s="225" t="s">
        <v>1038</v>
      </c>
      <c r="B601" s="225" t="s">
        <v>1039</v>
      </c>
      <c r="C601" s="227">
        <f t="shared" si="98"/>
        <v>10</v>
      </c>
      <c r="D601" s="227">
        <v>10</v>
      </c>
      <c r="E601" s="227"/>
      <c r="F601" s="227"/>
      <c r="G601" s="227"/>
      <c r="H601" s="227"/>
      <c r="I601" s="227"/>
    </row>
    <row r="602" spans="1:9" ht="13.5">
      <c r="A602" s="225" t="s">
        <v>1040</v>
      </c>
      <c r="B602" s="226" t="s">
        <v>1041</v>
      </c>
      <c r="C602" s="227">
        <f t="shared" si="98"/>
        <v>125</v>
      </c>
      <c r="D602" s="227">
        <f aca="true" t="shared" si="101" ref="D602:I602">SUM(D603:D609)</f>
        <v>125</v>
      </c>
      <c r="E602" s="227">
        <f t="shared" si="101"/>
        <v>0</v>
      </c>
      <c r="F602" s="227">
        <f t="shared" si="101"/>
        <v>0</v>
      </c>
      <c r="G602" s="227">
        <f t="shared" si="101"/>
        <v>0</v>
      </c>
      <c r="H602" s="227">
        <f t="shared" si="101"/>
        <v>0</v>
      </c>
      <c r="I602" s="227">
        <f t="shared" si="101"/>
        <v>0</v>
      </c>
    </row>
    <row r="603" spans="1:9" ht="13.5">
      <c r="A603" s="225" t="s">
        <v>1042</v>
      </c>
      <c r="B603" s="225" t="s">
        <v>1043</v>
      </c>
      <c r="C603" s="227">
        <f t="shared" si="98"/>
        <v>33</v>
      </c>
      <c r="D603" s="227">
        <v>33</v>
      </c>
      <c r="E603" s="227"/>
      <c r="F603" s="227"/>
      <c r="G603" s="227"/>
      <c r="H603" s="227"/>
      <c r="I603" s="227"/>
    </row>
    <row r="604" spans="1:9" ht="13.5">
      <c r="A604" s="225" t="s">
        <v>1044</v>
      </c>
      <c r="B604" s="225" t="s">
        <v>1045</v>
      </c>
      <c r="C604" s="227">
        <f t="shared" si="98"/>
        <v>4</v>
      </c>
      <c r="D604" s="227">
        <v>4</v>
      </c>
      <c r="E604" s="227"/>
      <c r="F604" s="227"/>
      <c r="G604" s="227"/>
      <c r="H604" s="227"/>
      <c r="I604" s="227"/>
    </row>
    <row r="605" spans="1:9" ht="13.5">
      <c r="A605" s="225" t="s">
        <v>1046</v>
      </c>
      <c r="B605" s="225" t="s">
        <v>1047</v>
      </c>
      <c r="C605" s="227">
        <f t="shared" si="98"/>
        <v>0</v>
      </c>
      <c r="D605" s="227"/>
      <c r="E605" s="227"/>
      <c r="F605" s="227"/>
      <c r="G605" s="227"/>
      <c r="H605" s="227"/>
      <c r="I605" s="227"/>
    </row>
    <row r="606" spans="1:9" ht="13.5">
      <c r="A606" s="225" t="s">
        <v>1048</v>
      </c>
      <c r="B606" s="225" t="s">
        <v>1049</v>
      </c>
      <c r="C606" s="227">
        <f t="shared" si="98"/>
        <v>0</v>
      </c>
      <c r="D606" s="227"/>
      <c r="E606" s="227"/>
      <c r="F606" s="227"/>
      <c r="G606" s="227"/>
      <c r="H606" s="227"/>
      <c r="I606" s="227"/>
    </row>
    <row r="607" spans="1:9" ht="13.5">
      <c r="A607" s="225" t="s">
        <v>1050</v>
      </c>
      <c r="B607" s="225" t="s">
        <v>1051</v>
      </c>
      <c r="C607" s="227">
        <f t="shared" si="98"/>
        <v>58</v>
      </c>
      <c r="D607" s="227">
        <v>58</v>
      </c>
      <c r="E607" s="227"/>
      <c r="F607" s="227"/>
      <c r="G607" s="227"/>
      <c r="H607" s="227"/>
      <c r="I607" s="227"/>
    </row>
    <row r="608" spans="1:9" ht="13.5">
      <c r="A608" s="225" t="s">
        <v>1052</v>
      </c>
      <c r="B608" s="225" t="s">
        <v>1053</v>
      </c>
      <c r="C608" s="227">
        <f t="shared" si="98"/>
        <v>0</v>
      </c>
      <c r="D608" s="227"/>
      <c r="E608" s="227"/>
      <c r="F608" s="227"/>
      <c r="G608" s="227"/>
      <c r="H608" s="227"/>
      <c r="I608" s="227"/>
    </row>
    <row r="609" spans="1:9" ht="13.5">
      <c r="A609" s="225" t="s">
        <v>1054</v>
      </c>
      <c r="B609" s="225" t="s">
        <v>1055</v>
      </c>
      <c r="C609" s="227">
        <f t="shared" si="98"/>
        <v>30</v>
      </c>
      <c r="D609" s="227">
        <v>30</v>
      </c>
      <c r="E609" s="227"/>
      <c r="F609" s="227"/>
      <c r="G609" s="227"/>
      <c r="H609" s="227"/>
      <c r="I609" s="227"/>
    </row>
    <row r="610" spans="1:9" ht="13.5">
      <c r="A610" s="225" t="s">
        <v>1056</v>
      </c>
      <c r="B610" s="226" t="s">
        <v>1057</v>
      </c>
      <c r="C610" s="227">
        <f t="shared" si="98"/>
        <v>154</v>
      </c>
      <c r="D610" s="227">
        <f aca="true" t="shared" si="102" ref="D610:I610">SUM(D611:D616)</f>
        <v>154</v>
      </c>
      <c r="E610" s="227">
        <f t="shared" si="102"/>
        <v>0</v>
      </c>
      <c r="F610" s="227">
        <f t="shared" si="102"/>
        <v>0</v>
      </c>
      <c r="G610" s="227">
        <f t="shared" si="102"/>
        <v>0</v>
      </c>
      <c r="H610" s="227">
        <f t="shared" si="102"/>
        <v>0</v>
      </c>
      <c r="I610" s="227">
        <f t="shared" si="102"/>
        <v>0</v>
      </c>
    </row>
    <row r="611" spans="1:9" ht="13.5">
      <c r="A611" s="225" t="s">
        <v>1058</v>
      </c>
      <c r="B611" s="225" t="s">
        <v>1059</v>
      </c>
      <c r="C611" s="227">
        <f t="shared" si="98"/>
        <v>101</v>
      </c>
      <c r="D611" s="227">
        <v>101</v>
      </c>
      <c r="E611" s="227"/>
      <c r="F611" s="227"/>
      <c r="G611" s="227"/>
      <c r="H611" s="227"/>
      <c r="I611" s="227"/>
    </row>
    <row r="612" spans="1:9" ht="13.5">
      <c r="A612" s="225" t="s">
        <v>1060</v>
      </c>
      <c r="B612" s="225" t="s">
        <v>1061</v>
      </c>
      <c r="C612" s="227">
        <f t="shared" si="98"/>
        <v>0</v>
      </c>
      <c r="D612" s="227"/>
      <c r="E612" s="227"/>
      <c r="F612" s="227"/>
      <c r="G612" s="227"/>
      <c r="H612" s="227"/>
      <c r="I612" s="227"/>
    </row>
    <row r="613" spans="1:9" ht="13.5">
      <c r="A613" s="225" t="s">
        <v>1062</v>
      </c>
      <c r="B613" s="225" t="s">
        <v>1063</v>
      </c>
      <c r="C613" s="227">
        <f t="shared" si="98"/>
        <v>0</v>
      </c>
      <c r="D613" s="227"/>
      <c r="E613" s="227"/>
      <c r="F613" s="227"/>
      <c r="G613" s="227"/>
      <c r="H613" s="227"/>
      <c r="I613" s="227"/>
    </row>
    <row r="614" spans="1:9" ht="13.5">
      <c r="A614" s="225" t="s">
        <v>1064</v>
      </c>
      <c r="B614" s="225" t="s">
        <v>1065</v>
      </c>
      <c r="C614" s="227">
        <f t="shared" si="98"/>
        <v>3</v>
      </c>
      <c r="D614" s="227">
        <v>3</v>
      </c>
      <c r="E614" s="227"/>
      <c r="F614" s="227"/>
      <c r="G614" s="227"/>
      <c r="H614" s="227"/>
      <c r="I614" s="227"/>
    </row>
    <row r="615" spans="1:9" ht="13.5">
      <c r="A615" s="225" t="s">
        <v>1066</v>
      </c>
      <c r="B615" s="233" t="s">
        <v>1067</v>
      </c>
      <c r="C615" s="227">
        <f t="shared" si="98"/>
        <v>50</v>
      </c>
      <c r="D615" s="227">
        <v>50</v>
      </c>
      <c r="E615" s="227"/>
      <c r="F615" s="227"/>
      <c r="G615" s="227"/>
      <c r="H615" s="227"/>
      <c r="I615" s="227"/>
    </row>
    <row r="616" spans="1:9" ht="13.5">
      <c r="A616" s="225" t="s">
        <v>1068</v>
      </c>
      <c r="B616" s="225" t="s">
        <v>1069</v>
      </c>
      <c r="C616" s="227">
        <f t="shared" si="98"/>
        <v>0</v>
      </c>
      <c r="D616" s="227"/>
      <c r="E616" s="227"/>
      <c r="F616" s="227"/>
      <c r="G616" s="227"/>
      <c r="H616" s="227"/>
      <c r="I616" s="227"/>
    </row>
    <row r="617" spans="1:9" ht="13.5">
      <c r="A617" s="225" t="s">
        <v>1070</v>
      </c>
      <c r="B617" s="226" t="s">
        <v>1071</v>
      </c>
      <c r="C617" s="227">
        <f t="shared" si="98"/>
        <v>296</v>
      </c>
      <c r="D617" s="227">
        <f aca="true" t="shared" si="103" ref="D617:I617">SUM(D618:D624)</f>
        <v>296</v>
      </c>
      <c r="E617" s="227">
        <f t="shared" si="103"/>
        <v>0</v>
      </c>
      <c r="F617" s="227">
        <f t="shared" si="103"/>
        <v>0</v>
      </c>
      <c r="G617" s="227">
        <f t="shared" si="103"/>
        <v>0</v>
      </c>
      <c r="H617" s="227">
        <f t="shared" si="103"/>
        <v>0</v>
      </c>
      <c r="I617" s="227">
        <f t="shared" si="103"/>
        <v>0</v>
      </c>
    </row>
    <row r="618" spans="1:9" ht="13.5">
      <c r="A618" s="225" t="s">
        <v>1072</v>
      </c>
      <c r="B618" s="225" t="s">
        <v>1073</v>
      </c>
      <c r="C618" s="227">
        <f t="shared" si="98"/>
        <v>16</v>
      </c>
      <c r="D618" s="227">
        <v>16</v>
      </c>
      <c r="E618" s="227"/>
      <c r="F618" s="227"/>
      <c r="G618" s="227"/>
      <c r="H618" s="227"/>
      <c r="I618" s="227"/>
    </row>
    <row r="619" spans="1:9" ht="13.5">
      <c r="A619" s="225" t="s">
        <v>1074</v>
      </c>
      <c r="B619" s="225" t="s">
        <v>1075</v>
      </c>
      <c r="C619" s="227">
        <f t="shared" si="98"/>
        <v>138</v>
      </c>
      <c r="D619" s="227">
        <v>138</v>
      </c>
      <c r="E619" s="227"/>
      <c r="F619" s="227"/>
      <c r="G619" s="227"/>
      <c r="H619" s="227"/>
      <c r="I619" s="227"/>
    </row>
    <row r="620" spans="1:9" ht="13.5">
      <c r="A620" s="225" t="s">
        <v>1076</v>
      </c>
      <c r="B620" s="225" t="s">
        <v>1077</v>
      </c>
      <c r="C620" s="227">
        <f t="shared" si="98"/>
        <v>0</v>
      </c>
      <c r="D620" s="227"/>
      <c r="E620" s="227"/>
      <c r="F620" s="227"/>
      <c r="G620" s="227"/>
      <c r="H620" s="227"/>
      <c r="I620" s="227"/>
    </row>
    <row r="621" spans="1:9" ht="13.5">
      <c r="A621" s="225" t="s">
        <v>1078</v>
      </c>
      <c r="B621" s="225" t="s">
        <v>1079</v>
      </c>
      <c r="C621" s="227">
        <f t="shared" si="98"/>
        <v>6</v>
      </c>
      <c r="D621" s="227">
        <v>6</v>
      </c>
      <c r="E621" s="227"/>
      <c r="F621" s="227"/>
      <c r="G621" s="227"/>
      <c r="H621" s="227"/>
      <c r="I621" s="227"/>
    </row>
    <row r="622" spans="1:9" ht="13.5">
      <c r="A622" s="225" t="s">
        <v>1080</v>
      </c>
      <c r="B622" s="225" t="s">
        <v>1081</v>
      </c>
      <c r="C622" s="227">
        <f t="shared" si="98"/>
        <v>73</v>
      </c>
      <c r="D622" s="227">
        <v>73</v>
      </c>
      <c r="E622" s="227"/>
      <c r="F622" s="227"/>
      <c r="G622" s="227"/>
      <c r="H622" s="227"/>
      <c r="I622" s="227"/>
    </row>
    <row r="623" spans="1:9" ht="13.5">
      <c r="A623" s="225" t="s">
        <v>1082</v>
      </c>
      <c r="B623" s="225" t="s">
        <v>1083</v>
      </c>
      <c r="C623" s="227">
        <f t="shared" si="98"/>
        <v>10</v>
      </c>
      <c r="D623" s="227">
        <v>10</v>
      </c>
      <c r="E623" s="227"/>
      <c r="F623" s="227"/>
      <c r="G623" s="227"/>
      <c r="H623" s="227"/>
      <c r="I623" s="227"/>
    </row>
    <row r="624" spans="1:9" ht="13.5">
      <c r="A624" s="225" t="s">
        <v>1084</v>
      </c>
      <c r="B624" s="225" t="s">
        <v>1085</v>
      </c>
      <c r="C624" s="227">
        <f t="shared" si="98"/>
        <v>53</v>
      </c>
      <c r="D624" s="227">
        <v>53</v>
      </c>
      <c r="E624" s="227"/>
      <c r="F624" s="227"/>
      <c r="G624" s="227"/>
      <c r="H624" s="227"/>
      <c r="I624" s="227"/>
    </row>
    <row r="625" spans="1:9" ht="13.5">
      <c r="A625" s="225" t="s">
        <v>1086</v>
      </c>
      <c r="B625" s="226" t="s">
        <v>1087</v>
      </c>
      <c r="C625" s="227">
        <f t="shared" si="98"/>
        <v>420</v>
      </c>
      <c r="D625" s="227">
        <f aca="true" t="shared" si="104" ref="D625:I625">SUM(D626:D633)</f>
        <v>288</v>
      </c>
      <c r="E625" s="227">
        <f t="shared" si="104"/>
        <v>0</v>
      </c>
      <c r="F625" s="227">
        <f t="shared" si="104"/>
        <v>0</v>
      </c>
      <c r="G625" s="227">
        <f t="shared" si="104"/>
        <v>0</v>
      </c>
      <c r="H625" s="227">
        <f t="shared" si="104"/>
        <v>0</v>
      </c>
      <c r="I625" s="227">
        <f t="shared" si="104"/>
        <v>132</v>
      </c>
    </row>
    <row r="626" spans="1:9" ht="13.5">
      <c r="A626" s="225" t="s">
        <v>1088</v>
      </c>
      <c r="B626" s="225" t="s">
        <v>3725</v>
      </c>
      <c r="C626" s="227">
        <f t="shared" si="98"/>
        <v>64</v>
      </c>
      <c r="D626" s="227">
        <v>64</v>
      </c>
      <c r="E626" s="227"/>
      <c r="F626" s="227"/>
      <c r="G626" s="227"/>
      <c r="H626" s="227"/>
      <c r="I626" s="227"/>
    </row>
    <row r="627" spans="1:9" ht="13.5">
      <c r="A627" s="225" t="s">
        <v>1089</v>
      </c>
      <c r="B627" s="225" t="s">
        <v>3727</v>
      </c>
      <c r="C627" s="227">
        <f t="shared" si="98"/>
        <v>0</v>
      </c>
      <c r="D627" s="227"/>
      <c r="E627" s="227"/>
      <c r="F627" s="227"/>
      <c r="G627" s="227"/>
      <c r="H627" s="227"/>
      <c r="I627" s="227"/>
    </row>
    <row r="628" spans="1:9" ht="13.5">
      <c r="A628" s="225" t="s">
        <v>1090</v>
      </c>
      <c r="B628" s="225" t="s">
        <v>3729</v>
      </c>
      <c r="C628" s="227">
        <f t="shared" si="98"/>
        <v>0</v>
      </c>
      <c r="D628" s="227"/>
      <c r="E628" s="227"/>
      <c r="F628" s="227"/>
      <c r="G628" s="227"/>
      <c r="H628" s="227"/>
      <c r="I628" s="227"/>
    </row>
    <row r="629" spans="1:9" ht="13.5">
      <c r="A629" s="225" t="s">
        <v>1091</v>
      </c>
      <c r="B629" s="225" t="s">
        <v>1092</v>
      </c>
      <c r="C629" s="227">
        <f t="shared" si="98"/>
        <v>5</v>
      </c>
      <c r="D629" s="227">
        <v>5</v>
      </c>
      <c r="E629" s="227"/>
      <c r="F629" s="227"/>
      <c r="G629" s="227"/>
      <c r="H629" s="227"/>
      <c r="I629" s="227"/>
    </row>
    <row r="630" spans="1:9" ht="13.5">
      <c r="A630" s="225" t="s">
        <v>1093</v>
      </c>
      <c r="B630" s="225" t="s">
        <v>1094</v>
      </c>
      <c r="C630" s="227">
        <f t="shared" si="98"/>
        <v>18</v>
      </c>
      <c r="D630" s="227">
        <v>18</v>
      </c>
      <c r="E630" s="227"/>
      <c r="F630" s="227"/>
      <c r="G630" s="227"/>
      <c r="H630" s="227"/>
      <c r="I630" s="227"/>
    </row>
    <row r="631" spans="1:9" ht="13.5">
      <c r="A631" s="225" t="s">
        <v>1095</v>
      </c>
      <c r="B631" s="225" t="s">
        <v>1096</v>
      </c>
      <c r="C631" s="227">
        <f t="shared" si="98"/>
        <v>0</v>
      </c>
      <c r="D631" s="227"/>
      <c r="E631" s="227"/>
      <c r="F631" s="227"/>
      <c r="G631" s="227"/>
      <c r="H631" s="227"/>
      <c r="I631" s="227"/>
    </row>
    <row r="632" spans="1:9" ht="13.5">
      <c r="A632" s="225" t="s">
        <v>1097</v>
      </c>
      <c r="B632" s="225" t="s">
        <v>1098</v>
      </c>
      <c r="C632" s="227">
        <f t="shared" si="98"/>
        <v>83</v>
      </c>
      <c r="D632" s="227">
        <v>83</v>
      </c>
      <c r="E632" s="227"/>
      <c r="F632" s="227"/>
      <c r="G632" s="227"/>
      <c r="H632" s="227"/>
      <c r="I632" s="227"/>
    </row>
    <row r="633" spans="1:9" ht="13.5">
      <c r="A633" s="225" t="s">
        <v>1099</v>
      </c>
      <c r="B633" s="225" t="s">
        <v>1100</v>
      </c>
      <c r="C633" s="227">
        <f t="shared" si="98"/>
        <v>250</v>
      </c>
      <c r="D633" s="227">
        <v>118</v>
      </c>
      <c r="E633" s="227"/>
      <c r="F633" s="227"/>
      <c r="G633" s="227"/>
      <c r="H633" s="227"/>
      <c r="I633" s="227">
        <v>132</v>
      </c>
    </row>
    <row r="634" spans="1:9" ht="13.5">
      <c r="A634" s="225" t="s">
        <v>1101</v>
      </c>
      <c r="B634" s="226" t="s">
        <v>1102</v>
      </c>
      <c r="C634" s="227">
        <f t="shared" si="98"/>
        <v>0</v>
      </c>
      <c r="D634" s="227">
        <f aca="true" t="shared" si="105" ref="D634:I634">SUM(D635:D638)</f>
        <v>0</v>
      </c>
      <c r="E634" s="227">
        <f t="shared" si="105"/>
        <v>0</v>
      </c>
      <c r="F634" s="227">
        <f t="shared" si="105"/>
        <v>0</v>
      </c>
      <c r="G634" s="227">
        <f t="shared" si="105"/>
        <v>0</v>
      </c>
      <c r="H634" s="227">
        <f t="shared" si="105"/>
        <v>0</v>
      </c>
      <c r="I634" s="227">
        <f t="shared" si="105"/>
        <v>0</v>
      </c>
    </row>
    <row r="635" spans="1:9" ht="13.5">
      <c r="A635" s="225" t="s">
        <v>1103</v>
      </c>
      <c r="B635" s="225" t="s">
        <v>3725</v>
      </c>
      <c r="C635" s="227">
        <f t="shared" si="98"/>
        <v>0</v>
      </c>
      <c r="D635" s="227"/>
      <c r="E635" s="227"/>
      <c r="F635" s="227"/>
      <c r="G635" s="227"/>
      <c r="H635" s="227"/>
      <c r="I635" s="227"/>
    </row>
    <row r="636" spans="1:9" ht="13.5">
      <c r="A636" s="225" t="s">
        <v>1104</v>
      </c>
      <c r="B636" s="225" t="s">
        <v>3727</v>
      </c>
      <c r="C636" s="227">
        <f t="shared" si="98"/>
        <v>0</v>
      </c>
      <c r="D636" s="227"/>
      <c r="E636" s="227"/>
      <c r="F636" s="227"/>
      <c r="G636" s="227"/>
      <c r="H636" s="227"/>
      <c r="I636" s="227"/>
    </row>
    <row r="637" spans="1:9" ht="13.5">
      <c r="A637" s="225" t="s">
        <v>1105</v>
      </c>
      <c r="B637" s="225" t="s">
        <v>3729</v>
      </c>
      <c r="C637" s="227">
        <f t="shared" si="98"/>
        <v>0</v>
      </c>
      <c r="D637" s="227"/>
      <c r="E637" s="227"/>
      <c r="F637" s="227"/>
      <c r="G637" s="227"/>
      <c r="H637" s="227"/>
      <c r="I637" s="227"/>
    </row>
    <row r="638" spans="1:9" ht="13.5">
      <c r="A638" s="225" t="s">
        <v>1106</v>
      </c>
      <c r="B638" s="225" t="s">
        <v>1107</v>
      </c>
      <c r="C638" s="227">
        <f t="shared" si="98"/>
        <v>0</v>
      </c>
      <c r="D638" s="227"/>
      <c r="E638" s="227"/>
      <c r="F638" s="227"/>
      <c r="G638" s="227"/>
      <c r="H638" s="227"/>
      <c r="I638" s="227"/>
    </row>
    <row r="639" spans="1:9" ht="13.5">
      <c r="A639" s="225" t="s">
        <v>1108</v>
      </c>
      <c r="B639" s="226" t="s">
        <v>1109</v>
      </c>
      <c r="C639" s="227">
        <f t="shared" si="98"/>
        <v>116</v>
      </c>
      <c r="D639" s="227">
        <f aca="true" t="shared" si="106" ref="D639:I639">SUM(D640:D641)</f>
        <v>116</v>
      </c>
      <c r="E639" s="227">
        <f t="shared" si="106"/>
        <v>0</v>
      </c>
      <c r="F639" s="227">
        <f t="shared" si="106"/>
        <v>0</v>
      </c>
      <c r="G639" s="227">
        <f t="shared" si="106"/>
        <v>0</v>
      </c>
      <c r="H639" s="227">
        <f t="shared" si="106"/>
        <v>0</v>
      </c>
      <c r="I639" s="227">
        <f t="shared" si="106"/>
        <v>0</v>
      </c>
    </row>
    <row r="640" spans="1:9" ht="13.5">
      <c r="A640" s="225" t="s">
        <v>1110</v>
      </c>
      <c r="B640" s="225" t="s">
        <v>1111</v>
      </c>
      <c r="C640" s="227">
        <f t="shared" si="98"/>
        <v>22</v>
      </c>
      <c r="D640" s="227">
        <v>22</v>
      </c>
      <c r="E640" s="227"/>
      <c r="F640" s="227"/>
      <c r="G640" s="227"/>
      <c r="H640" s="227"/>
      <c r="I640" s="227"/>
    </row>
    <row r="641" spans="1:9" ht="13.5">
      <c r="A641" s="225" t="s">
        <v>1112</v>
      </c>
      <c r="B641" s="225" t="s">
        <v>1113</v>
      </c>
      <c r="C641" s="227">
        <f t="shared" si="98"/>
        <v>94</v>
      </c>
      <c r="D641" s="227">
        <v>94</v>
      </c>
      <c r="E641" s="227"/>
      <c r="F641" s="227"/>
      <c r="G641" s="227"/>
      <c r="H641" s="227"/>
      <c r="I641" s="227"/>
    </row>
    <row r="642" spans="1:9" ht="13.5">
      <c r="A642" s="225" t="s">
        <v>1114</v>
      </c>
      <c r="B642" s="226" t="s">
        <v>1115</v>
      </c>
      <c r="C642" s="227">
        <f t="shared" si="98"/>
        <v>20</v>
      </c>
      <c r="D642" s="227">
        <f aca="true" t="shared" si="107" ref="D642:I642">SUM(D643:D644)</f>
        <v>20</v>
      </c>
      <c r="E642" s="227">
        <f t="shared" si="107"/>
        <v>0</v>
      </c>
      <c r="F642" s="227">
        <f t="shared" si="107"/>
        <v>0</v>
      </c>
      <c r="G642" s="227">
        <f t="shared" si="107"/>
        <v>0</v>
      </c>
      <c r="H642" s="227">
        <f t="shared" si="107"/>
        <v>0</v>
      </c>
      <c r="I642" s="227">
        <f t="shared" si="107"/>
        <v>0</v>
      </c>
    </row>
    <row r="643" spans="1:9" ht="13.5">
      <c r="A643" s="225" t="s">
        <v>1116</v>
      </c>
      <c r="B643" s="225" t="s">
        <v>1117</v>
      </c>
      <c r="C643" s="227">
        <f t="shared" si="98"/>
        <v>10</v>
      </c>
      <c r="D643" s="227">
        <v>10</v>
      </c>
      <c r="E643" s="227"/>
      <c r="F643" s="227"/>
      <c r="G643" s="227"/>
      <c r="H643" s="227"/>
      <c r="I643" s="227"/>
    </row>
    <row r="644" spans="1:9" ht="13.5">
      <c r="A644" s="225" t="s">
        <v>1118</v>
      </c>
      <c r="B644" s="225" t="s">
        <v>1119</v>
      </c>
      <c r="C644" s="227">
        <f t="shared" si="98"/>
        <v>10</v>
      </c>
      <c r="D644" s="227">
        <v>10</v>
      </c>
      <c r="E644" s="227"/>
      <c r="F644" s="227"/>
      <c r="G644" s="227"/>
      <c r="H644" s="227"/>
      <c r="I644" s="227"/>
    </row>
    <row r="645" spans="1:9" ht="13.5">
      <c r="A645" s="225" t="s">
        <v>1120</v>
      </c>
      <c r="B645" s="226" t="s">
        <v>1121</v>
      </c>
      <c r="C645" s="227">
        <f t="shared" si="98"/>
        <v>127</v>
      </c>
      <c r="D645" s="227">
        <f aca="true" t="shared" si="108" ref="D645:I645">SUM(D646:D647)</f>
        <v>27</v>
      </c>
      <c r="E645" s="227">
        <f t="shared" si="108"/>
        <v>0</v>
      </c>
      <c r="F645" s="227">
        <f t="shared" si="108"/>
        <v>0</v>
      </c>
      <c r="G645" s="227">
        <f t="shared" si="108"/>
        <v>0</v>
      </c>
      <c r="H645" s="227">
        <f t="shared" si="108"/>
        <v>0</v>
      </c>
      <c r="I645" s="227">
        <f t="shared" si="108"/>
        <v>100</v>
      </c>
    </row>
    <row r="646" spans="1:9" ht="13.5">
      <c r="A646" s="225" t="s">
        <v>1122</v>
      </c>
      <c r="B646" s="225" t="s">
        <v>1123</v>
      </c>
      <c r="C646" s="227">
        <f aca="true" t="shared" si="109" ref="C646:C709">SUM(D646:I646)</f>
        <v>115</v>
      </c>
      <c r="D646" s="227">
        <v>15</v>
      </c>
      <c r="E646" s="227"/>
      <c r="F646" s="227"/>
      <c r="G646" s="227"/>
      <c r="H646" s="227"/>
      <c r="I646" s="227">
        <v>100</v>
      </c>
    </row>
    <row r="647" spans="1:9" ht="13.5">
      <c r="A647" s="225" t="s">
        <v>1124</v>
      </c>
      <c r="B647" s="225" t="s">
        <v>1125</v>
      </c>
      <c r="C647" s="227">
        <f t="shared" si="109"/>
        <v>12</v>
      </c>
      <c r="D647" s="227">
        <v>12</v>
      </c>
      <c r="E647" s="227"/>
      <c r="F647" s="227"/>
      <c r="G647" s="227"/>
      <c r="H647" s="227"/>
      <c r="I647" s="227"/>
    </row>
    <row r="648" spans="1:9" ht="13.5">
      <c r="A648" s="225" t="s">
        <v>1126</v>
      </c>
      <c r="B648" s="226" t="s">
        <v>1127</v>
      </c>
      <c r="C648" s="227">
        <f t="shared" si="109"/>
        <v>0</v>
      </c>
      <c r="D648" s="227">
        <f aca="true" t="shared" si="110" ref="D648:I648">SUM(D649:D650)</f>
        <v>0</v>
      </c>
      <c r="E648" s="227">
        <f t="shared" si="110"/>
        <v>0</v>
      </c>
      <c r="F648" s="227">
        <f t="shared" si="110"/>
        <v>0</v>
      </c>
      <c r="G648" s="227">
        <f t="shared" si="110"/>
        <v>0</v>
      </c>
      <c r="H648" s="227">
        <f t="shared" si="110"/>
        <v>0</v>
      </c>
      <c r="I648" s="227">
        <f t="shared" si="110"/>
        <v>0</v>
      </c>
    </row>
    <row r="649" spans="1:9" ht="13.5">
      <c r="A649" s="225" t="s">
        <v>1128</v>
      </c>
      <c r="B649" s="225" t="s">
        <v>1129</v>
      </c>
      <c r="C649" s="227">
        <f t="shared" si="109"/>
        <v>0</v>
      </c>
      <c r="D649" s="227"/>
      <c r="E649" s="227"/>
      <c r="F649" s="227"/>
      <c r="G649" s="227"/>
      <c r="H649" s="227"/>
      <c r="I649" s="227"/>
    </row>
    <row r="650" spans="1:9" ht="13.5">
      <c r="A650" s="225" t="s">
        <v>1130</v>
      </c>
      <c r="B650" s="225" t="s">
        <v>1131</v>
      </c>
      <c r="C650" s="227">
        <f t="shared" si="109"/>
        <v>0</v>
      </c>
      <c r="D650" s="227"/>
      <c r="E650" s="227"/>
      <c r="F650" s="227"/>
      <c r="G650" s="227"/>
      <c r="H650" s="227"/>
      <c r="I650" s="227"/>
    </row>
    <row r="651" spans="1:9" ht="13.5">
      <c r="A651" s="225" t="s">
        <v>1132</v>
      </c>
      <c r="B651" s="226" t="s">
        <v>1133</v>
      </c>
      <c r="C651" s="227">
        <f t="shared" si="109"/>
        <v>78</v>
      </c>
      <c r="D651" s="227">
        <f aca="true" t="shared" si="111" ref="D651:I651">SUM(D652:D653)</f>
        <v>78</v>
      </c>
      <c r="E651" s="227">
        <f t="shared" si="111"/>
        <v>0</v>
      </c>
      <c r="F651" s="227">
        <f t="shared" si="111"/>
        <v>0</v>
      </c>
      <c r="G651" s="227">
        <f t="shared" si="111"/>
        <v>0</v>
      </c>
      <c r="H651" s="227">
        <f t="shared" si="111"/>
        <v>0</v>
      </c>
      <c r="I651" s="227">
        <f t="shared" si="111"/>
        <v>0</v>
      </c>
    </row>
    <row r="652" spans="1:9" ht="13.5">
      <c r="A652" s="225" t="s">
        <v>1134</v>
      </c>
      <c r="B652" s="225" t="s">
        <v>1135</v>
      </c>
      <c r="C652" s="227">
        <f t="shared" si="109"/>
        <v>1</v>
      </c>
      <c r="D652" s="227">
        <v>1</v>
      </c>
      <c r="E652" s="227"/>
      <c r="F652" s="227"/>
      <c r="G652" s="227"/>
      <c r="H652" s="227"/>
      <c r="I652" s="227"/>
    </row>
    <row r="653" spans="1:9" ht="13.5">
      <c r="A653" s="225" t="s">
        <v>1136</v>
      </c>
      <c r="B653" s="225" t="s">
        <v>1137</v>
      </c>
      <c r="C653" s="227">
        <f t="shared" si="109"/>
        <v>77</v>
      </c>
      <c r="D653" s="227">
        <v>77</v>
      </c>
      <c r="E653" s="227"/>
      <c r="F653" s="227"/>
      <c r="G653" s="227"/>
      <c r="H653" s="227"/>
      <c r="I653" s="227"/>
    </row>
    <row r="654" spans="1:9" ht="13.5">
      <c r="A654" s="225" t="s">
        <v>1138</v>
      </c>
      <c r="B654" s="226" t="s">
        <v>1139</v>
      </c>
      <c r="C654" s="227">
        <f t="shared" si="109"/>
        <v>76</v>
      </c>
      <c r="D654" s="227">
        <f aca="true" t="shared" si="112" ref="D654:I654">SUM(D655:D657)</f>
        <v>75</v>
      </c>
      <c r="E654" s="227">
        <f t="shared" si="112"/>
        <v>0</v>
      </c>
      <c r="F654" s="227">
        <f t="shared" si="112"/>
        <v>0</v>
      </c>
      <c r="G654" s="227">
        <f t="shared" si="112"/>
        <v>1</v>
      </c>
      <c r="H654" s="227">
        <f t="shared" si="112"/>
        <v>0</v>
      </c>
      <c r="I654" s="227">
        <f t="shared" si="112"/>
        <v>0</v>
      </c>
    </row>
    <row r="655" spans="1:9" ht="13.5">
      <c r="A655" s="225" t="s">
        <v>1140</v>
      </c>
      <c r="B655" s="225" t="s">
        <v>1141</v>
      </c>
      <c r="C655" s="227">
        <f t="shared" si="109"/>
        <v>0</v>
      </c>
      <c r="D655" s="227"/>
      <c r="E655" s="227"/>
      <c r="F655" s="227"/>
      <c r="G655" s="227"/>
      <c r="H655" s="227"/>
      <c r="I655" s="227"/>
    </row>
    <row r="656" spans="1:9" ht="13.5">
      <c r="A656" s="225" t="s">
        <v>1142</v>
      </c>
      <c r="B656" s="225" t="s">
        <v>1143</v>
      </c>
      <c r="C656" s="227">
        <f t="shared" si="109"/>
        <v>16</v>
      </c>
      <c r="D656" s="227">
        <v>15</v>
      </c>
      <c r="E656" s="227"/>
      <c r="F656" s="227"/>
      <c r="G656" s="227">
        <v>1</v>
      </c>
      <c r="H656" s="227"/>
      <c r="I656" s="227"/>
    </row>
    <row r="657" spans="1:9" ht="13.5">
      <c r="A657" s="225" t="s">
        <v>1144</v>
      </c>
      <c r="B657" s="225" t="s">
        <v>1145</v>
      </c>
      <c r="C657" s="227">
        <f t="shared" si="109"/>
        <v>60</v>
      </c>
      <c r="D657" s="227">
        <v>60</v>
      </c>
      <c r="E657" s="227"/>
      <c r="F657" s="227"/>
      <c r="G657" s="227"/>
      <c r="H657" s="227"/>
      <c r="I657" s="227"/>
    </row>
    <row r="658" spans="1:9" ht="13.5">
      <c r="A658" s="225" t="s">
        <v>1146</v>
      </c>
      <c r="B658" s="226" t="s">
        <v>1147</v>
      </c>
      <c r="C658" s="227">
        <f t="shared" si="109"/>
        <v>10</v>
      </c>
      <c r="D658" s="227">
        <f aca="true" t="shared" si="113" ref="D658:I658">SUM(D659:D661)</f>
        <v>10</v>
      </c>
      <c r="E658" s="227">
        <f t="shared" si="113"/>
        <v>0</v>
      </c>
      <c r="F658" s="227">
        <f t="shared" si="113"/>
        <v>0</v>
      </c>
      <c r="G658" s="227">
        <f t="shared" si="113"/>
        <v>0</v>
      </c>
      <c r="H658" s="227">
        <f t="shared" si="113"/>
        <v>0</v>
      </c>
      <c r="I658" s="227">
        <f t="shared" si="113"/>
        <v>0</v>
      </c>
    </row>
    <row r="659" spans="1:9" ht="13.5">
      <c r="A659" s="225" t="s">
        <v>1148</v>
      </c>
      <c r="B659" s="225" t="s">
        <v>1149</v>
      </c>
      <c r="C659" s="227">
        <f t="shared" si="109"/>
        <v>0</v>
      </c>
      <c r="D659" s="227"/>
      <c r="E659" s="227"/>
      <c r="F659" s="227"/>
      <c r="G659" s="227"/>
      <c r="H659" s="227"/>
      <c r="I659" s="227"/>
    </row>
    <row r="660" spans="1:9" ht="13.5">
      <c r="A660" s="225" t="s">
        <v>1150</v>
      </c>
      <c r="B660" s="225" t="s">
        <v>1151</v>
      </c>
      <c r="C660" s="227">
        <f t="shared" si="109"/>
        <v>0</v>
      </c>
      <c r="D660" s="227"/>
      <c r="E660" s="227"/>
      <c r="F660" s="227"/>
      <c r="G660" s="227"/>
      <c r="H660" s="227"/>
      <c r="I660" s="227"/>
    </row>
    <row r="661" spans="1:9" ht="13.5">
      <c r="A661" s="225" t="s">
        <v>1152</v>
      </c>
      <c r="B661" s="225" t="s">
        <v>1153</v>
      </c>
      <c r="C661" s="227">
        <f t="shared" si="109"/>
        <v>10</v>
      </c>
      <c r="D661" s="227">
        <v>10</v>
      </c>
      <c r="E661" s="227"/>
      <c r="F661" s="227"/>
      <c r="G661" s="227"/>
      <c r="H661" s="227"/>
      <c r="I661" s="227"/>
    </row>
    <row r="662" spans="1:9" ht="13.5">
      <c r="A662" s="235" t="s">
        <v>1154</v>
      </c>
      <c r="B662" s="226" t="s">
        <v>1155</v>
      </c>
      <c r="C662" s="227">
        <f t="shared" si="109"/>
        <v>77</v>
      </c>
      <c r="D662" s="227">
        <f aca="true" t="shared" si="114" ref="D662:I662">SUM(D663:D669)</f>
        <v>77</v>
      </c>
      <c r="E662" s="227">
        <f t="shared" si="114"/>
        <v>0</v>
      </c>
      <c r="F662" s="227">
        <f t="shared" si="114"/>
        <v>0</v>
      </c>
      <c r="G662" s="227">
        <f t="shared" si="114"/>
        <v>0</v>
      </c>
      <c r="H662" s="227">
        <f t="shared" si="114"/>
        <v>0</v>
      </c>
      <c r="I662" s="227">
        <f t="shared" si="114"/>
        <v>0</v>
      </c>
    </row>
    <row r="663" spans="1:9" ht="13.5">
      <c r="A663" s="235" t="s">
        <v>1156</v>
      </c>
      <c r="B663" s="233" t="s">
        <v>2072</v>
      </c>
      <c r="C663" s="227">
        <f t="shared" si="109"/>
        <v>41</v>
      </c>
      <c r="D663" s="227">
        <v>41</v>
      </c>
      <c r="E663" s="227"/>
      <c r="F663" s="227"/>
      <c r="G663" s="227"/>
      <c r="H663" s="227"/>
      <c r="I663" s="227"/>
    </row>
    <row r="664" spans="1:9" ht="13.5">
      <c r="A664" s="235" t="s">
        <v>1157</v>
      </c>
      <c r="B664" s="233" t="s">
        <v>2074</v>
      </c>
      <c r="C664" s="227">
        <f t="shared" si="109"/>
        <v>0</v>
      </c>
      <c r="D664" s="227"/>
      <c r="E664" s="227"/>
      <c r="F664" s="227"/>
      <c r="G664" s="227"/>
      <c r="H664" s="227"/>
      <c r="I664" s="227"/>
    </row>
    <row r="665" spans="1:9" ht="13.5">
      <c r="A665" s="235" t="s">
        <v>1158</v>
      </c>
      <c r="B665" s="233" t="s">
        <v>2076</v>
      </c>
      <c r="C665" s="227">
        <f t="shared" si="109"/>
        <v>0</v>
      </c>
      <c r="D665" s="227"/>
      <c r="E665" s="227"/>
      <c r="F665" s="227"/>
      <c r="G665" s="227"/>
      <c r="H665" s="227"/>
      <c r="I665" s="227"/>
    </row>
    <row r="666" spans="1:9" ht="13.5">
      <c r="A666" s="235" t="s">
        <v>1159</v>
      </c>
      <c r="B666" s="233" t="s">
        <v>1160</v>
      </c>
      <c r="C666" s="227">
        <f t="shared" si="109"/>
        <v>0</v>
      </c>
      <c r="D666" s="227"/>
      <c r="E666" s="227"/>
      <c r="F666" s="227"/>
      <c r="G666" s="227"/>
      <c r="H666" s="227"/>
      <c r="I666" s="227"/>
    </row>
    <row r="667" spans="1:9" ht="13.5">
      <c r="A667" s="235" t="s">
        <v>1161</v>
      </c>
      <c r="B667" s="233" t="s">
        <v>1162</v>
      </c>
      <c r="C667" s="227">
        <f t="shared" si="109"/>
        <v>0</v>
      </c>
      <c r="D667" s="227"/>
      <c r="E667" s="227"/>
      <c r="F667" s="227"/>
      <c r="G667" s="227"/>
      <c r="H667" s="227"/>
      <c r="I667" s="227"/>
    </row>
    <row r="668" spans="1:9" ht="13.5">
      <c r="A668" s="235" t="s">
        <v>1163</v>
      </c>
      <c r="B668" s="233" t="s">
        <v>2080</v>
      </c>
      <c r="C668" s="227">
        <f t="shared" si="109"/>
        <v>26</v>
      </c>
      <c r="D668" s="227">
        <v>26</v>
      </c>
      <c r="E668" s="227"/>
      <c r="F668" s="227"/>
      <c r="G668" s="227"/>
      <c r="H668" s="227"/>
      <c r="I668" s="227"/>
    </row>
    <row r="669" spans="1:9" ht="13.5">
      <c r="A669" s="235" t="s">
        <v>1164</v>
      </c>
      <c r="B669" s="233" t="s">
        <v>1165</v>
      </c>
      <c r="C669" s="227">
        <f t="shared" si="109"/>
        <v>10</v>
      </c>
      <c r="D669" s="227">
        <v>10</v>
      </c>
      <c r="E669" s="227"/>
      <c r="F669" s="227"/>
      <c r="G669" s="227"/>
      <c r="H669" s="227"/>
      <c r="I669" s="227"/>
    </row>
    <row r="670" spans="1:9" ht="13.5">
      <c r="A670" s="236">
        <v>20830</v>
      </c>
      <c r="B670" s="226" t="s">
        <v>1166</v>
      </c>
      <c r="C670" s="227">
        <f t="shared" si="109"/>
        <v>20</v>
      </c>
      <c r="D670" s="227">
        <f aca="true" t="shared" si="115" ref="D670:I670">SUM(D671:D672)</f>
        <v>20</v>
      </c>
      <c r="E670" s="227">
        <f t="shared" si="115"/>
        <v>0</v>
      </c>
      <c r="F670" s="227">
        <f t="shared" si="115"/>
        <v>0</v>
      </c>
      <c r="G670" s="227">
        <f t="shared" si="115"/>
        <v>0</v>
      </c>
      <c r="H670" s="227">
        <f t="shared" si="115"/>
        <v>0</v>
      </c>
      <c r="I670" s="227">
        <f t="shared" si="115"/>
        <v>0</v>
      </c>
    </row>
    <row r="671" spans="1:9" ht="13.5">
      <c r="A671" s="236">
        <v>2083001</v>
      </c>
      <c r="B671" s="233" t="s">
        <v>1167</v>
      </c>
      <c r="C671" s="227">
        <f t="shared" si="109"/>
        <v>20</v>
      </c>
      <c r="D671" s="227">
        <v>20</v>
      </c>
      <c r="E671" s="227"/>
      <c r="F671" s="227"/>
      <c r="G671" s="227"/>
      <c r="H671" s="227"/>
      <c r="I671" s="227"/>
    </row>
    <row r="672" spans="1:9" ht="13.5">
      <c r="A672" s="236">
        <v>2083099</v>
      </c>
      <c r="B672" s="233" t="s">
        <v>1168</v>
      </c>
      <c r="C672" s="227">
        <f t="shared" si="109"/>
        <v>0</v>
      </c>
      <c r="D672" s="227"/>
      <c r="E672" s="227"/>
      <c r="F672" s="227"/>
      <c r="G672" s="227"/>
      <c r="H672" s="227"/>
      <c r="I672" s="227"/>
    </row>
    <row r="673" spans="1:9" ht="13.5">
      <c r="A673" s="225" t="s">
        <v>1169</v>
      </c>
      <c r="B673" s="226" t="s">
        <v>1170</v>
      </c>
      <c r="C673" s="227">
        <f t="shared" si="109"/>
        <v>1563</v>
      </c>
      <c r="D673" s="227">
        <f aca="true" t="shared" si="116" ref="D673:I673">SUM(D674:D674)</f>
        <v>1563</v>
      </c>
      <c r="E673" s="227">
        <f t="shared" si="116"/>
        <v>0</v>
      </c>
      <c r="F673" s="227">
        <f t="shared" si="116"/>
        <v>0</v>
      </c>
      <c r="G673" s="227">
        <f t="shared" si="116"/>
        <v>0</v>
      </c>
      <c r="H673" s="227">
        <f t="shared" si="116"/>
        <v>0</v>
      </c>
      <c r="I673" s="227">
        <f t="shared" si="116"/>
        <v>0</v>
      </c>
    </row>
    <row r="674" spans="1:9" ht="13.5">
      <c r="A674" s="225">
        <v>2089999</v>
      </c>
      <c r="B674" s="225" t="s">
        <v>1171</v>
      </c>
      <c r="C674" s="227">
        <f t="shared" si="109"/>
        <v>1563</v>
      </c>
      <c r="D674" s="227">
        <v>1563</v>
      </c>
      <c r="E674" s="227"/>
      <c r="F674" s="227"/>
      <c r="G674" s="227"/>
      <c r="H674" s="227"/>
      <c r="I674" s="227"/>
    </row>
    <row r="675" spans="1:9" ht="13.5">
      <c r="A675" s="225" t="s">
        <v>1172</v>
      </c>
      <c r="B675" s="226" t="s">
        <v>1173</v>
      </c>
      <c r="C675" s="227">
        <f t="shared" si="109"/>
        <v>3970</v>
      </c>
      <c r="D675" s="227">
        <f aca="true" t="shared" si="117" ref="D675:I675">SUM(D676,D681,D695,D699,D711,D714,D718,D723,D727,D731,D734,D743,D745)</f>
        <v>3690</v>
      </c>
      <c r="E675" s="227">
        <f t="shared" si="117"/>
        <v>0</v>
      </c>
      <c r="F675" s="227">
        <f t="shared" si="117"/>
        <v>0</v>
      </c>
      <c r="G675" s="227">
        <f t="shared" si="117"/>
        <v>0</v>
      </c>
      <c r="H675" s="227">
        <f t="shared" si="117"/>
        <v>0</v>
      </c>
      <c r="I675" s="227">
        <f t="shared" si="117"/>
        <v>280</v>
      </c>
    </row>
    <row r="676" spans="1:9" ht="13.5">
      <c r="A676" s="225" t="s">
        <v>1174</v>
      </c>
      <c r="B676" s="226" t="s">
        <v>1175</v>
      </c>
      <c r="C676" s="227">
        <f t="shared" si="109"/>
        <v>195</v>
      </c>
      <c r="D676" s="227">
        <f aca="true" t="shared" si="118" ref="D676:I676">SUM(D677:D680)</f>
        <v>195</v>
      </c>
      <c r="E676" s="227">
        <f t="shared" si="118"/>
        <v>0</v>
      </c>
      <c r="F676" s="227">
        <f t="shared" si="118"/>
        <v>0</v>
      </c>
      <c r="G676" s="227">
        <f t="shared" si="118"/>
        <v>0</v>
      </c>
      <c r="H676" s="227">
        <f t="shared" si="118"/>
        <v>0</v>
      </c>
      <c r="I676" s="227">
        <f t="shared" si="118"/>
        <v>0</v>
      </c>
    </row>
    <row r="677" spans="1:9" ht="13.5">
      <c r="A677" s="225" t="s">
        <v>1176</v>
      </c>
      <c r="B677" s="225" t="s">
        <v>3725</v>
      </c>
      <c r="C677" s="227">
        <f t="shared" si="109"/>
        <v>165</v>
      </c>
      <c r="D677" s="227">
        <v>165</v>
      </c>
      <c r="E677" s="227"/>
      <c r="F677" s="227"/>
      <c r="G677" s="227"/>
      <c r="H677" s="227"/>
      <c r="I677" s="227"/>
    </row>
    <row r="678" spans="1:9" ht="13.5">
      <c r="A678" s="225" t="s">
        <v>1177</v>
      </c>
      <c r="B678" s="225" t="s">
        <v>3727</v>
      </c>
      <c r="C678" s="227">
        <f t="shared" si="109"/>
        <v>0</v>
      </c>
      <c r="D678" s="227"/>
      <c r="E678" s="227"/>
      <c r="F678" s="227"/>
      <c r="G678" s="227"/>
      <c r="H678" s="227"/>
      <c r="I678" s="227"/>
    </row>
    <row r="679" spans="1:9" ht="13.5">
      <c r="A679" s="225" t="s">
        <v>1178</v>
      </c>
      <c r="B679" s="225" t="s">
        <v>3729</v>
      </c>
      <c r="C679" s="227">
        <f t="shared" si="109"/>
        <v>0</v>
      </c>
      <c r="D679" s="227"/>
      <c r="E679" s="227"/>
      <c r="F679" s="227"/>
      <c r="G679" s="227"/>
      <c r="H679" s="227"/>
      <c r="I679" s="227"/>
    </row>
    <row r="680" spans="1:9" ht="13.5">
      <c r="A680" s="225" t="s">
        <v>1179</v>
      </c>
      <c r="B680" s="225" t="s">
        <v>1180</v>
      </c>
      <c r="C680" s="227">
        <f t="shared" si="109"/>
        <v>30</v>
      </c>
      <c r="D680" s="227">
        <v>30</v>
      </c>
      <c r="E680" s="227"/>
      <c r="F680" s="227"/>
      <c r="G680" s="227"/>
      <c r="H680" s="227"/>
      <c r="I680" s="227"/>
    </row>
    <row r="681" spans="1:9" ht="13.5">
      <c r="A681" s="225" t="s">
        <v>1181</v>
      </c>
      <c r="B681" s="226" t="s">
        <v>1182</v>
      </c>
      <c r="C681" s="227">
        <f t="shared" si="109"/>
        <v>1111</v>
      </c>
      <c r="D681" s="227">
        <f aca="true" t="shared" si="119" ref="D681:I681">SUM(D682:D694)</f>
        <v>1011</v>
      </c>
      <c r="E681" s="227">
        <f t="shared" si="119"/>
        <v>0</v>
      </c>
      <c r="F681" s="227">
        <f t="shared" si="119"/>
        <v>0</v>
      </c>
      <c r="G681" s="227">
        <f t="shared" si="119"/>
        <v>0</v>
      </c>
      <c r="H681" s="227">
        <f t="shared" si="119"/>
        <v>0</v>
      </c>
      <c r="I681" s="227">
        <f t="shared" si="119"/>
        <v>100</v>
      </c>
    </row>
    <row r="682" spans="1:9" ht="13.5">
      <c r="A682" s="225" t="s">
        <v>1183</v>
      </c>
      <c r="B682" s="225" t="s">
        <v>1184</v>
      </c>
      <c r="C682" s="227">
        <f t="shared" si="109"/>
        <v>1111</v>
      </c>
      <c r="D682" s="227">
        <v>1011</v>
      </c>
      <c r="E682" s="227"/>
      <c r="F682" s="227"/>
      <c r="G682" s="227"/>
      <c r="H682" s="227"/>
      <c r="I682" s="227">
        <v>100</v>
      </c>
    </row>
    <row r="683" spans="1:9" ht="13.5">
      <c r="A683" s="225" t="s">
        <v>1185</v>
      </c>
      <c r="B683" s="225" t="s">
        <v>1186</v>
      </c>
      <c r="C683" s="227">
        <f t="shared" si="109"/>
        <v>0</v>
      </c>
      <c r="D683" s="227"/>
      <c r="E683" s="227"/>
      <c r="F683" s="227"/>
      <c r="G683" s="227"/>
      <c r="H683" s="227"/>
      <c r="I683" s="227"/>
    </row>
    <row r="684" spans="1:9" ht="13.5">
      <c r="A684" s="225" t="s">
        <v>1187</v>
      </c>
      <c r="B684" s="225" t="s">
        <v>1188</v>
      </c>
      <c r="C684" s="227">
        <f t="shared" si="109"/>
        <v>0</v>
      </c>
      <c r="D684" s="227"/>
      <c r="E684" s="227"/>
      <c r="F684" s="227"/>
      <c r="G684" s="227"/>
      <c r="H684" s="227"/>
      <c r="I684" s="227"/>
    </row>
    <row r="685" spans="1:9" ht="13.5">
      <c r="A685" s="225" t="s">
        <v>1189</v>
      </c>
      <c r="B685" s="225" t="s">
        <v>1190</v>
      </c>
      <c r="C685" s="227">
        <f t="shared" si="109"/>
        <v>0</v>
      </c>
      <c r="D685" s="227"/>
      <c r="E685" s="227"/>
      <c r="F685" s="227"/>
      <c r="G685" s="227"/>
      <c r="H685" s="227"/>
      <c r="I685" s="227"/>
    </row>
    <row r="686" spans="1:9" ht="13.5">
      <c r="A686" s="225" t="s">
        <v>1191</v>
      </c>
      <c r="B686" s="225" t="s">
        <v>1192</v>
      </c>
      <c r="C686" s="227">
        <f t="shared" si="109"/>
        <v>0</v>
      </c>
      <c r="D686" s="227"/>
      <c r="E686" s="227"/>
      <c r="F686" s="227"/>
      <c r="G686" s="227"/>
      <c r="H686" s="227"/>
      <c r="I686" s="227"/>
    </row>
    <row r="687" spans="1:9" ht="13.5">
      <c r="A687" s="225" t="s">
        <v>1193</v>
      </c>
      <c r="B687" s="225" t="s">
        <v>1194</v>
      </c>
      <c r="C687" s="227">
        <f t="shared" si="109"/>
        <v>0</v>
      </c>
      <c r="D687" s="227"/>
      <c r="E687" s="227"/>
      <c r="F687" s="227"/>
      <c r="G687" s="227"/>
      <c r="H687" s="227"/>
      <c r="I687" s="227"/>
    </row>
    <row r="688" spans="1:9" ht="13.5">
      <c r="A688" s="225" t="s">
        <v>1195</v>
      </c>
      <c r="B688" s="225" t="s">
        <v>1196</v>
      </c>
      <c r="C688" s="227">
        <f t="shared" si="109"/>
        <v>0</v>
      </c>
      <c r="D688" s="227"/>
      <c r="E688" s="227"/>
      <c r="F688" s="227"/>
      <c r="G688" s="227"/>
      <c r="H688" s="227"/>
      <c r="I688" s="227"/>
    </row>
    <row r="689" spans="1:9" ht="13.5">
      <c r="A689" s="225" t="s">
        <v>1197</v>
      </c>
      <c r="B689" s="225" t="s">
        <v>1198</v>
      </c>
      <c r="C689" s="227">
        <f t="shared" si="109"/>
        <v>0</v>
      </c>
      <c r="D689" s="227"/>
      <c r="E689" s="227"/>
      <c r="F689" s="227"/>
      <c r="G689" s="227"/>
      <c r="H689" s="227"/>
      <c r="I689" s="227"/>
    </row>
    <row r="690" spans="1:9" ht="13.5">
      <c r="A690" s="225" t="s">
        <v>1199</v>
      </c>
      <c r="B690" s="225" t="s">
        <v>1200</v>
      </c>
      <c r="C690" s="227">
        <f t="shared" si="109"/>
        <v>0</v>
      </c>
      <c r="D690" s="227"/>
      <c r="E690" s="227"/>
      <c r="F690" s="227"/>
      <c r="G690" s="227"/>
      <c r="H690" s="227"/>
      <c r="I690" s="227"/>
    </row>
    <row r="691" spans="1:9" ht="13.5">
      <c r="A691" s="225" t="s">
        <v>1201</v>
      </c>
      <c r="B691" s="225" t="s">
        <v>1202</v>
      </c>
      <c r="C691" s="227">
        <f t="shared" si="109"/>
        <v>0</v>
      </c>
      <c r="D691" s="227"/>
      <c r="E691" s="227"/>
      <c r="F691" s="227"/>
      <c r="G691" s="227"/>
      <c r="H691" s="227"/>
      <c r="I691" s="227"/>
    </row>
    <row r="692" spans="1:9" ht="13.5">
      <c r="A692" s="225" t="s">
        <v>1203</v>
      </c>
      <c r="B692" s="225" t="s">
        <v>1204</v>
      </c>
      <c r="C692" s="227">
        <f t="shared" si="109"/>
        <v>0</v>
      </c>
      <c r="D692" s="227"/>
      <c r="E692" s="227"/>
      <c r="F692" s="227"/>
      <c r="G692" s="227"/>
      <c r="H692" s="227"/>
      <c r="I692" s="227"/>
    </row>
    <row r="693" spans="1:9" ht="13.5">
      <c r="A693" s="225" t="s">
        <v>1205</v>
      </c>
      <c r="B693" s="225" t="s">
        <v>1206</v>
      </c>
      <c r="C693" s="227">
        <f t="shared" si="109"/>
        <v>0</v>
      </c>
      <c r="D693" s="227"/>
      <c r="E693" s="227"/>
      <c r="F693" s="227"/>
      <c r="G693" s="227"/>
      <c r="H693" s="227"/>
      <c r="I693" s="227"/>
    </row>
    <row r="694" spans="1:9" ht="13.5">
      <c r="A694" s="225" t="s">
        <v>1207</v>
      </c>
      <c r="B694" s="225" t="s">
        <v>1208</v>
      </c>
      <c r="C694" s="227">
        <f t="shared" si="109"/>
        <v>0</v>
      </c>
      <c r="D694" s="227"/>
      <c r="E694" s="227"/>
      <c r="F694" s="227"/>
      <c r="G694" s="227"/>
      <c r="H694" s="227"/>
      <c r="I694" s="227"/>
    </row>
    <row r="695" spans="1:9" ht="13.5">
      <c r="A695" s="225" t="s">
        <v>1209</v>
      </c>
      <c r="B695" s="226" t="s">
        <v>1210</v>
      </c>
      <c r="C695" s="227">
        <f t="shared" si="109"/>
        <v>703</v>
      </c>
      <c r="D695" s="227">
        <f aca="true" t="shared" si="120" ref="D695:I695">SUM(D696:D698)</f>
        <v>643</v>
      </c>
      <c r="E695" s="227">
        <f t="shared" si="120"/>
        <v>0</v>
      </c>
      <c r="F695" s="227">
        <f t="shared" si="120"/>
        <v>0</v>
      </c>
      <c r="G695" s="227">
        <f t="shared" si="120"/>
        <v>0</v>
      </c>
      <c r="H695" s="227">
        <f t="shared" si="120"/>
        <v>0</v>
      </c>
      <c r="I695" s="227">
        <f t="shared" si="120"/>
        <v>60</v>
      </c>
    </row>
    <row r="696" spans="1:9" ht="13.5">
      <c r="A696" s="225" t="s">
        <v>1211</v>
      </c>
      <c r="B696" s="225" t="s">
        <v>1212</v>
      </c>
      <c r="C696" s="227">
        <f t="shared" si="109"/>
        <v>0</v>
      </c>
      <c r="D696" s="227"/>
      <c r="E696" s="227"/>
      <c r="F696" s="227"/>
      <c r="G696" s="227"/>
      <c r="H696" s="227"/>
      <c r="I696" s="227"/>
    </row>
    <row r="697" spans="1:9" ht="13.5">
      <c r="A697" s="225" t="s">
        <v>1213</v>
      </c>
      <c r="B697" s="225" t="s">
        <v>1214</v>
      </c>
      <c r="C697" s="227">
        <f t="shared" si="109"/>
        <v>541</v>
      </c>
      <c r="D697" s="227">
        <v>541</v>
      </c>
      <c r="E697" s="227"/>
      <c r="F697" s="227"/>
      <c r="G697" s="227"/>
      <c r="H697" s="227"/>
      <c r="I697" s="227"/>
    </row>
    <row r="698" spans="1:9" ht="13.5">
      <c r="A698" s="225" t="s">
        <v>1215</v>
      </c>
      <c r="B698" s="225" t="s">
        <v>1216</v>
      </c>
      <c r="C698" s="227">
        <f t="shared" si="109"/>
        <v>162</v>
      </c>
      <c r="D698" s="227">
        <v>102</v>
      </c>
      <c r="E698" s="227"/>
      <c r="F698" s="227"/>
      <c r="G698" s="227"/>
      <c r="H698" s="227"/>
      <c r="I698" s="227">
        <v>60</v>
      </c>
    </row>
    <row r="699" spans="1:9" ht="13.5">
      <c r="A699" s="225" t="s">
        <v>1217</v>
      </c>
      <c r="B699" s="226" t="s">
        <v>1218</v>
      </c>
      <c r="C699" s="227">
        <f t="shared" si="109"/>
        <v>454</v>
      </c>
      <c r="D699" s="227">
        <f aca="true" t="shared" si="121" ref="D699:I699">SUM(D700:D710)</f>
        <v>454</v>
      </c>
      <c r="E699" s="227">
        <f t="shared" si="121"/>
        <v>0</v>
      </c>
      <c r="F699" s="227">
        <f t="shared" si="121"/>
        <v>0</v>
      </c>
      <c r="G699" s="227">
        <f t="shared" si="121"/>
        <v>0</v>
      </c>
      <c r="H699" s="227">
        <f t="shared" si="121"/>
        <v>0</v>
      </c>
      <c r="I699" s="227">
        <f t="shared" si="121"/>
        <v>0</v>
      </c>
    </row>
    <row r="700" spans="1:9" ht="13.5">
      <c r="A700" s="225" t="s">
        <v>1219</v>
      </c>
      <c r="B700" s="225" t="s">
        <v>1220</v>
      </c>
      <c r="C700" s="227">
        <f t="shared" si="109"/>
        <v>207</v>
      </c>
      <c r="D700" s="227">
        <v>207</v>
      </c>
      <c r="E700" s="227"/>
      <c r="F700" s="227"/>
      <c r="G700" s="227"/>
      <c r="H700" s="227"/>
      <c r="I700" s="227"/>
    </row>
    <row r="701" spans="1:9" ht="13.5">
      <c r="A701" s="225" t="s">
        <v>1221</v>
      </c>
      <c r="B701" s="225" t="s">
        <v>1222</v>
      </c>
      <c r="C701" s="227">
        <f t="shared" si="109"/>
        <v>18</v>
      </c>
      <c r="D701" s="227">
        <v>18</v>
      </c>
      <c r="E701" s="227"/>
      <c r="F701" s="227"/>
      <c r="G701" s="227"/>
      <c r="H701" s="227"/>
      <c r="I701" s="227"/>
    </row>
    <row r="702" spans="1:9" ht="13.5">
      <c r="A702" s="225" t="s">
        <v>1223</v>
      </c>
      <c r="B702" s="225" t="s">
        <v>1224</v>
      </c>
      <c r="C702" s="227">
        <f t="shared" si="109"/>
        <v>166</v>
      </c>
      <c r="D702" s="227">
        <v>166</v>
      </c>
      <c r="E702" s="227"/>
      <c r="F702" s="227"/>
      <c r="G702" s="227"/>
      <c r="H702" s="227"/>
      <c r="I702" s="227"/>
    </row>
    <row r="703" spans="1:9" ht="13.5">
      <c r="A703" s="225" t="s">
        <v>1225</v>
      </c>
      <c r="B703" s="225" t="s">
        <v>1226</v>
      </c>
      <c r="C703" s="227">
        <f t="shared" si="109"/>
        <v>0</v>
      </c>
      <c r="D703" s="227"/>
      <c r="E703" s="227"/>
      <c r="F703" s="227"/>
      <c r="G703" s="227"/>
      <c r="H703" s="227"/>
      <c r="I703" s="227"/>
    </row>
    <row r="704" spans="1:9" ht="13.5">
      <c r="A704" s="225" t="s">
        <v>1227</v>
      </c>
      <c r="B704" s="225" t="s">
        <v>1228</v>
      </c>
      <c r="C704" s="227">
        <f t="shared" si="109"/>
        <v>0</v>
      </c>
      <c r="D704" s="227"/>
      <c r="E704" s="227"/>
      <c r="F704" s="227"/>
      <c r="G704" s="227"/>
      <c r="H704" s="227"/>
      <c r="I704" s="227"/>
    </row>
    <row r="705" spans="1:9" ht="13.5">
      <c r="A705" s="225" t="s">
        <v>1229</v>
      </c>
      <c r="B705" s="225" t="s">
        <v>1230</v>
      </c>
      <c r="C705" s="227">
        <f t="shared" si="109"/>
        <v>0</v>
      </c>
      <c r="D705" s="227"/>
      <c r="E705" s="227"/>
      <c r="F705" s="227"/>
      <c r="G705" s="227"/>
      <c r="H705" s="227"/>
      <c r="I705" s="227"/>
    </row>
    <row r="706" spans="1:9" ht="13.5">
      <c r="A706" s="225" t="s">
        <v>1231</v>
      </c>
      <c r="B706" s="225" t="s">
        <v>1232</v>
      </c>
      <c r="C706" s="227">
        <f t="shared" si="109"/>
        <v>0</v>
      </c>
      <c r="D706" s="227"/>
      <c r="E706" s="227"/>
      <c r="F706" s="227"/>
      <c r="G706" s="227"/>
      <c r="H706" s="227"/>
      <c r="I706" s="227"/>
    </row>
    <row r="707" spans="1:9" ht="13.5">
      <c r="A707" s="225" t="s">
        <v>1233</v>
      </c>
      <c r="B707" s="225" t="s">
        <v>1234</v>
      </c>
      <c r="C707" s="227">
        <f t="shared" si="109"/>
        <v>30</v>
      </c>
      <c r="D707" s="227">
        <v>30</v>
      </c>
      <c r="E707" s="227"/>
      <c r="F707" s="227"/>
      <c r="G707" s="227"/>
      <c r="H707" s="227"/>
      <c r="I707" s="227"/>
    </row>
    <row r="708" spans="1:9" ht="13.5">
      <c r="A708" s="225" t="s">
        <v>1235</v>
      </c>
      <c r="B708" s="225" t="s">
        <v>1236</v>
      </c>
      <c r="C708" s="227">
        <f t="shared" si="109"/>
        <v>29</v>
      </c>
      <c r="D708" s="227">
        <v>29</v>
      </c>
      <c r="E708" s="227"/>
      <c r="F708" s="227"/>
      <c r="G708" s="227"/>
      <c r="H708" s="227"/>
      <c r="I708" s="227"/>
    </row>
    <row r="709" spans="1:9" ht="13.5">
      <c r="A709" s="225" t="s">
        <v>1237</v>
      </c>
      <c r="B709" s="225" t="s">
        <v>1238</v>
      </c>
      <c r="C709" s="227">
        <f t="shared" si="109"/>
        <v>0</v>
      </c>
      <c r="D709" s="227"/>
      <c r="E709" s="227"/>
      <c r="F709" s="227"/>
      <c r="G709" s="227"/>
      <c r="H709" s="227"/>
      <c r="I709" s="227"/>
    </row>
    <row r="710" spans="1:9" ht="13.5">
      <c r="A710" s="225" t="s">
        <v>1239</v>
      </c>
      <c r="B710" s="225" t="s">
        <v>1240</v>
      </c>
      <c r="C710" s="227">
        <f aca="true" t="shared" si="122" ref="C710:C773">SUM(D710:I710)</f>
        <v>4</v>
      </c>
      <c r="D710" s="227">
        <v>4</v>
      </c>
      <c r="E710" s="227"/>
      <c r="F710" s="227"/>
      <c r="G710" s="227"/>
      <c r="H710" s="227"/>
      <c r="I710" s="227"/>
    </row>
    <row r="711" spans="1:9" ht="13.5">
      <c r="A711" s="225" t="s">
        <v>1241</v>
      </c>
      <c r="B711" s="226" t="s">
        <v>1242</v>
      </c>
      <c r="C711" s="227">
        <f t="shared" si="122"/>
        <v>0</v>
      </c>
      <c r="D711" s="227">
        <f aca="true" t="shared" si="123" ref="D711:I711">SUM(D712:D713)</f>
        <v>0</v>
      </c>
      <c r="E711" s="227">
        <f t="shared" si="123"/>
        <v>0</v>
      </c>
      <c r="F711" s="227">
        <f t="shared" si="123"/>
        <v>0</v>
      </c>
      <c r="G711" s="227">
        <f t="shared" si="123"/>
        <v>0</v>
      </c>
      <c r="H711" s="227">
        <f t="shared" si="123"/>
        <v>0</v>
      </c>
      <c r="I711" s="227">
        <f t="shared" si="123"/>
        <v>0</v>
      </c>
    </row>
    <row r="712" spans="1:9" ht="13.5">
      <c r="A712" s="225" t="s">
        <v>1243</v>
      </c>
      <c r="B712" s="225" t="s">
        <v>1244</v>
      </c>
      <c r="C712" s="227">
        <f t="shared" si="122"/>
        <v>0</v>
      </c>
      <c r="D712" s="227"/>
      <c r="E712" s="227"/>
      <c r="F712" s="227"/>
      <c r="G712" s="227"/>
      <c r="H712" s="227"/>
      <c r="I712" s="227"/>
    </row>
    <row r="713" spans="1:9" ht="13.5">
      <c r="A713" s="225" t="s">
        <v>1245</v>
      </c>
      <c r="B713" s="225" t="s">
        <v>1246</v>
      </c>
      <c r="C713" s="227">
        <f t="shared" si="122"/>
        <v>0</v>
      </c>
      <c r="D713" s="227"/>
      <c r="E713" s="227"/>
      <c r="F713" s="227"/>
      <c r="G713" s="227"/>
      <c r="H713" s="227"/>
      <c r="I713" s="227"/>
    </row>
    <row r="714" spans="1:9" ht="13.5">
      <c r="A714" s="225" t="s">
        <v>1247</v>
      </c>
      <c r="B714" s="226" t="s">
        <v>1248</v>
      </c>
      <c r="C714" s="227">
        <f t="shared" si="122"/>
        <v>92</v>
      </c>
      <c r="D714" s="227">
        <f aca="true" t="shared" si="124" ref="D714:I714">SUM(D715:D717)</f>
        <v>92</v>
      </c>
      <c r="E714" s="227">
        <f t="shared" si="124"/>
        <v>0</v>
      </c>
      <c r="F714" s="227">
        <f t="shared" si="124"/>
        <v>0</v>
      </c>
      <c r="G714" s="227">
        <f t="shared" si="124"/>
        <v>0</v>
      </c>
      <c r="H714" s="227">
        <f t="shared" si="124"/>
        <v>0</v>
      </c>
      <c r="I714" s="227">
        <f t="shared" si="124"/>
        <v>0</v>
      </c>
    </row>
    <row r="715" spans="1:9" ht="13.5">
      <c r="A715" s="225" t="s">
        <v>1249</v>
      </c>
      <c r="B715" s="225" t="s">
        <v>1250</v>
      </c>
      <c r="C715" s="227">
        <f t="shared" si="122"/>
        <v>0</v>
      </c>
      <c r="D715" s="227"/>
      <c r="E715" s="227"/>
      <c r="F715" s="227"/>
      <c r="G715" s="227"/>
      <c r="H715" s="227"/>
      <c r="I715" s="227"/>
    </row>
    <row r="716" spans="1:9" ht="13.5">
      <c r="A716" s="225" t="s">
        <v>1251</v>
      </c>
      <c r="B716" s="225" t="s">
        <v>1252</v>
      </c>
      <c r="C716" s="227">
        <f t="shared" si="122"/>
        <v>20</v>
      </c>
      <c r="D716" s="227">
        <v>20</v>
      </c>
      <c r="E716" s="227"/>
      <c r="F716" s="227"/>
      <c r="G716" s="227"/>
      <c r="H716" s="227"/>
      <c r="I716" s="227"/>
    </row>
    <row r="717" spans="1:9" ht="13.5">
      <c r="A717" s="225" t="s">
        <v>1253</v>
      </c>
      <c r="B717" s="225" t="s">
        <v>1254</v>
      </c>
      <c r="C717" s="227">
        <f t="shared" si="122"/>
        <v>72</v>
      </c>
      <c r="D717" s="227">
        <v>72</v>
      </c>
      <c r="E717" s="227"/>
      <c r="F717" s="227"/>
      <c r="G717" s="227"/>
      <c r="H717" s="227"/>
      <c r="I717" s="227"/>
    </row>
    <row r="718" spans="1:9" ht="13.5">
      <c r="A718" s="225" t="s">
        <v>1255</v>
      </c>
      <c r="B718" s="226" t="s">
        <v>1256</v>
      </c>
      <c r="C718" s="227">
        <f t="shared" si="122"/>
        <v>962</v>
      </c>
      <c r="D718" s="227">
        <f aca="true" t="shared" si="125" ref="D718:I718">SUM(D719:D722)</f>
        <v>962</v>
      </c>
      <c r="E718" s="227">
        <f t="shared" si="125"/>
        <v>0</v>
      </c>
      <c r="F718" s="227">
        <f t="shared" si="125"/>
        <v>0</v>
      </c>
      <c r="G718" s="227">
        <f t="shared" si="125"/>
        <v>0</v>
      </c>
      <c r="H718" s="227">
        <f t="shared" si="125"/>
        <v>0</v>
      </c>
      <c r="I718" s="227">
        <f t="shared" si="125"/>
        <v>0</v>
      </c>
    </row>
    <row r="719" spans="1:9" ht="13.5">
      <c r="A719" s="225" t="s">
        <v>1257</v>
      </c>
      <c r="B719" s="225" t="s">
        <v>1258</v>
      </c>
      <c r="C719" s="227">
        <f t="shared" si="122"/>
        <v>405</v>
      </c>
      <c r="D719" s="227">
        <v>405</v>
      </c>
      <c r="E719" s="227"/>
      <c r="F719" s="227"/>
      <c r="G719" s="227"/>
      <c r="H719" s="227"/>
      <c r="I719" s="227"/>
    </row>
    <row r="720" spans="1:9" ht="13.5">
      <c r="A720" s="225" t="s">
        <v>1259</v>
      </c>
      <c r="B720" s="225" t="s">
        <v>1260</v>
      </c>
      <c r="C720" s="227">
        <f t="shared" si="122"/>
        <v>506</v>
      </c>
      <c r="D720" s="227">
        <v>506</v>
      </c>
      <c r="E720" s="227"/>
      <c r="F720" s="227"/>
      <c r="G720" s="227"/>
      <c r="H720" s="227"/>
      <c r="I720" s="227"/>
    </row>
    <row r="721" spans="1:9" ht="13.5">
      <c r="A721" s="225" t="s">
        <v>1261</v>
      </c>
      <c r="B721" s="225" t="s">
        <v>1262</v>
      </c>
      <c r="C721" s="227">
        <f t="shared" si="122"/>
        <v>50</v>
      </c>
      <c r="D721" s="227">
        <v>50</v>
      </c>
      <c r="E721" s="227"/>
      <c r="F721" s="227"/>
      <c r="G721" s="227"/>
      <c r="H721" s="227"/>
      <c r="I721" s="227"/>
    </row>
    <row r="722" spans="1:9" ht="13.5">
      <c r="A722" s="225" t="s">
        <v>1263</v>
      </c>
      <c r="B722" s="225" t="s">
        <v>1264</v>
      </c>
      <c r="C722" s="227">
        <f t="shared" si="122"/>
        <v>1</v>
      </c>
      <c r="D722" s="227">
        <v>1</v>
      </c>
      <c r="E722" s="227"/>
      <c r="F722" s="227"/>
      <c r="G722" s="227"/>
      <c r="H722" s="227"/>
      <c r="I722" s="227"/>
    </row>
    <row r="723" spans="1:9" ht="13.5">
      <c r="A723" s="225" t="s">
        <v>1265</v>
      </c>
      <c r="B723" s="226" t="s">
        <v>1266</v>
      </c>
      <c r="C723" s="227">
        <f t="shared" si="122"/>
        <v>236</v>
      </c>
      <c r="D723" s="227">
        <f aca="true" t="shared" si="126" ref="D723:I723">SUM(D724:D726)</f>
        <v>116</v>
      </c>
      <c r="E723" s="227">
        <f t="shared" si="126"/>
        <v>0</v>
      </c>
      <c r="F723" s="227">
        <f t="shared" si="126"/>
        <v>0</v>
      </c>
      <c r="G723" s="227">
        <f t="shared" si="126"/>
        <v>0</v>
      </c>
      <c r="H723" s="227">
        <f t="shared" si="126"/>
        <v>0</v>
      </c>
      <c r="I723" s="227">
        <f t="shared" si="126"/>
        <v>120</v>
      </c>
    </row>
    <row r="724" spans="1:9" ht="13.5">
      <c r="A724" s="225" t="s">
        <v>1267</v>
      </c>
      <c r="B724" s="225" t="s">
        <v>1268</v>
      </c>
      <c r="C724" s="227">
        <f t="shared" si="122"/>
        <v>10</v>
      </c>
      <c r="D724" s="227">
        <v>10</v>
      </c>
      <c r="E724" s="227"/>
      <c r="F724" s="227"/>
      <c r="G724" s="227"/>
      <c r="H724" s="227"/>
      <c r="I724" s="227"/>
    </row>
    <row r="725" spans="1:9" ht="13.5">
      <c r="A725" s="225" t="s">
        <v>1269</v>
      </c>
      <c r="B725" s="225" t="s">
        <v>1270</v>
      </c>
      <c r="C725" s="227">
        <f t="shared" si="122"/>
        <v>220</v>
      </c>
      <c r="D725" s="227">
        <v>100</v>
      </c>
      <c r="E725" s="227"/>
      <c r="F725" s="227"/>
      <c r="G725" s="227"/>
      <c r="H725" s="227"/>
      <c r="I725" s="227">
        <v>120</v>
      </c>
    </row>
    <row r="726" spans="1:9" ht="13.5">
      <c r="A726" s="225" t="s">
        <v>1271</v>
      </c>
      <c r="B726" s="225" t="s">
        <v>1272</v>
      </c>
      <c r="C726" s="227">
        <f t="shared" si="122"/>
        <v>6</v>
      </c>
      <c r="D726" s="227">
        <v>6</v>
      </c>
      <c r="E726" s="227"/>
      <c r="F726" s="227"/>
      <c r="G726" s="227"/>
      <c r="H726" s="227"/>
      <c r="I726" s="227"/>
    </row>
    <row r="727" spans="1:9" ht="13.5">
      <c r="A727" s="225" t="s">
        <v>1273</v>
      </c>
      <c r="B727" s="226" t="s">
        <v>1274</v>
      </c>
      <c r="C727" s="227">
        <f t="shared" si="122"/>
        <v>5</v>
      </c>
      <c r="D727" s="227">
        <f aca="true" t="shared" si="127" ref="D727:I727">SUM(D728:D730)</f>
        <v>5</v>
      </c>
      <c r="E727" s="227">
        <f t="shared" si="127"/>
        <v>0</v>
      </c>
      <c r="F727" s="227">
        <f t="shared" si="127"/>
        <v>0</v>
      </c>
      <c r="G727" s="227">
        <f t="shared" si="127"/>
        <v>0</v>
      </c>
      <c r="H727" s="227">
        <f t="shared" si="127"/>
        <v>0</v>
      </c>
      <c r="I727" s="227">
        <f t="shared" si="127"/>
        <v>0</v>
      </c>
    </row>
    <row r="728" spans="1:9" ht="13.5">
      <c r="A728" s="225" t="s">
        <v>1275</v>
      </c>
      <c r="B728" s="225" t="s">
        <v>1276</v>
      </c>
      <c r="C728" s="227">
        <f t="shared" si="122"/>
        <v>5</v>
      </c>
      <c r="D728" s="227">
        <v>5</v>
      </c>
      <c r="E728" s="227"/>
      <c r="F728" s="227"/>
      <c r="G728" s="227"/>
      <c r="H728" s="227"/>
      <c r="I728" s="227"/>
    </row>
    <row r="729" spans="1:9" ht="13.5">
      <c r="A729" s="225" t="s">
        <v>1277</v>
      </c>
      <c r="B729" s="225" t="s">
        <v>1278</v>
      </c>
      <c r="C729" s="227">
        <f t="shared" si="122"/>
        <v>0</v>
      </c>
      <c r="D729" s="227"/>
      <c r="E729" s="227"/>
      <c r="F729" s="227"/>
      <c r="G729" s="227"/>
      <c r="H729" s="227"/>
      <c r="I729" s="227"/>
    </row>
    <row r="730" spans="1:9" ht="13.5">
      <c r="A730" s="225" t="s">
        <v>1279</v>
      </c>
      <c r="B730" s="225" t="s">
        <v>1280</v>
      </c>
      <c r="C730" s="227">
        <f t="shared" si="122"/>
        <v>0</v>
      </c>
      <c r="D730" s="227"/>
      <c r="E730" s="227"/>
      <c r="F730" s="227"/>
      <c r="G730" s="227"/>
      <c r="H730" s="227"/>
      <c r="I730" s="227"/>
    </row>
    <row r="731" spans="1:9" ht="13.5">
      <c r="A731" s="225" t="s">
        <v>1281</v>
      </c>
      <c r="B731" s="226" t="s">
        <v>1282</v>
      </c>
      <c r="C731" s="227">
        <f t="shared" si="122"/>
        <v>18</v>
      </c>
      <c r="D731" s="227">
        <f aca="true" t="shared" si="128" ref="D731:I731">SUM(D732:D733)</f>
        <v>18</v>
      </c>
      <c r="E731" s="227">
        <f t="shared" si="128"/>
        <v>0</v>
      </c>
      <c r="F731" s="227">
        <f t="shared" si="128"/>
        <v>0</v>
      </c>
      <c r="G731" s="227">
        <f t="shared" si="128"/>
        <v>0</v>
      </c>
      <c r="H731" s="227">
        <f t="shared" si="128"/>
        <v>0</v>
      </c>
      <c r="I731" s="227">
        <f t="shared" si="128"/>
        <v>0</v>
      </c>
    </row>
    <row r="732" spans="1:9" ht="13.5">
      <c r="A732" s="225" t="s">
        <v>1283</v>
      </c>
      <c r="B732" s="225" t="s">
        <v>1284</v>
      </c>
      <c r="C732" s="227">
        <f t="shared" si="122"/>
        <v>18</v>
      </c>
      <c r="D732" s="227">
        <v>18</v>
      </c>
      <c r="E732" s="227"/>
      <c r="F732" s="227"/>
      <c r="G732" s="227"/>
      <c r="H732" s="227"/>
      <c r="I732" s="227"/>
    </row>
    <row r="733" spans="1:9" ht="13.5">
      <c r="A733" s="225" t="s">
        <v>1285</v>
      </c>
      <c r="B733" s="225" t="s">
        <v>1286</v>
      </c>
      <c r="C733" s="227">
        <f t="shared" si="122"/>
        <v>0</v>
      </c>
      <c r="D733" s="227"/>
      <c r="E733" s="227"/>
      <c r="F733" s="227"/>
      <c r="G733" s="227"/>
      <c r="H733" s="227"/>
      <c r="I733" s="227"/>
    </row>
    <row r="734" spans="1:9" ht="13.5">
      <c r="A734" s="233" t="s">
        <v>1287</v>
      </c>
      <c r="B734" s="226" t="s">
        <v>1288</v>
      </c>
      <c r="C734" s="227">
        <f t="shared" si="122"/>
        <v>99</v>
      </c>
      <c r="D734" s="227">
        <f aca="true" t="shared" si="129" ref="D734:I734">SUM(D735:D742)</f>
        <v>99</v>
      </c>
      <c r="E734" s="227">
        <f t="shared" si="129"/>
        <v>0</v>
      </c>
      <c r="F734" s="227">
        <f t="shared" si="129"/>
        <v>0</v>
      </c>
      <c r="G734" s="227">
        <f t="shared" si="129"/>
        <v>0</v>
      </c>
      <c r="H734" s="227">
        <f t="shared" si="129"/>
        <v>0</v>
      </c>
      <c r="I734" s="227">
        <f t="shared" si="129"/>
        <v>0</v>
      </c>
    </row>
    <row r="735" spans="1:9" ht="13.5">
      <c r="A735" s="233" t="s">
        <v>1289</v>
      </c>
      <c r="B735" s="233" t="s">
        <v>2072</v>
      </c>
      <c r="C735" s="227">
        <f t="shared" si="122"/>
        <v>97</v>
      </c>
      <c r="D735" s="227">
        <v>97</v>
      </c>
      <c r="E735" s="227"/>
      <c r="F735" s="227"/>
      <c r="G735" s="227"/>
      <c r="H735" s="227"/>
      <c r="I735" s="227"/>
    </row>
    <row r="736" spans="1:9" ht="13.5">
      <c r="A736" s="233" t="s">
        <v>1290</v>
      </c>
      <c r="B736" s="233" t="s">
        <v>2074</v>
      </c>
      <c r="C736" s="227">
        <f t="shared" si="122"/>
        <v>0</v>
      </c>
      <c r="D736" s="227"/>
      <c r="E736" s="227"/>
      <c r="F736" s="227"/>
      <c r="G736" s="227"/>
      <c r="H736" s="227"/>
      <c r="I736" s="227"/>
    </row>
    <row r="737" spans="1:9" ht="13.5">
      <c r="A737" s="233" t="s">
        <v>1291</v>
      </c>
      <c r="B737" s="233" t="s">
        <v>2076</v>
      </c>
      <c r="C737" s="227">
        <f t="shared" si="122"/>
        <v>0</v>
      </c>
      <c r="D737" s="227"/>
      <c r="E737" s="227"/>
      <c r="F737" s="227"/>
      <c r="G737" s="227"/>
      <c r="H737" s="227"/>
      <c r="I737" s="227"/>
    </row>
    <row r="738" spans="1:9" ht="13.5">
      <c r="A738" s="233" t="s">
        <v>1292</v>
      </c>
      <c r="B738" s="233" t="s">
        <v>581</v>
      </c>
      <c r="C738" s="227">
        <f t="shared" si="122"/>
        <v>0</v>
      </c>
      <c r="D738" s="227"/>
      <c r="E738" s="227"/>
      <c r="F738" s="227"/>
      <c r="G738" s="227"/>
      <c r="H738" s="227"/>
      <c r="I738" s="227"/>
    </row>
    <row r="739" spans="1:9" ht="13.5">
      <c r="A739" s="233" t="s">
        <v>1293</v>
      </c>
      <c r="B739" s="233" t="s">
        <v>1294</v>
      </c>
      <c r="C739" s="227">
        <f t="shared" si="122"/>
        <v>2</v>
      </c>
      <c r="D739" s="227">
        <v>2</v>
      </c>
      <c r="E739" s="227"/>
      <c r="F739" s="227"/>
      <c r="G739" s="227"/>
      <c r="H739" s="227"/>
      <c r="I739" s="227"/>
    </row>
    <row r="740" spans="1:9" ht="13.5">
      <c r="A740" s="233" t="s">
        <v>1295</v>
      </c>
      <c r="B740" s="233" t="s">
        <v>1296</v>
      </c>
      <c r="C740" s="227">
        <f t="shared" si="122"/>
        <v>0</v>
      </c>
      <c r="D740" s="227"/>
      <c r="E740" s="227"/>
      <c r="F740" s="227"/>
      <c r="G740" s="227"/>
      <c r="H740" s="227"/>
      <c r="I740" s="227"/>
    </row>
    <row r="741" spans="1:9" ht="13.5">
      <c r="A741" s="233" t="s">
        <v>1297</v>
      </c>
      <c r="B741" s="233" t="s">
        <v>2080</v>
      </c>
      <c r="C741" s="227">
        <f t="shared" si="122"/>
        <v>0</v>
      </c>
      <c r="D741" s="227"/>
      <c r="E741" s="227"/>
      <c r="F741" s="227"/>
      <c r="G741" s="227"/>
      <c r="H741" s="227"/>
      <c r="I741" s="227"/>
    </row>
    <row r="742" spans="1:9" ht="13.5">
      <c r="A742" s="233" t="s">
        <v>1298</v>
      </c>
      <c r="B742" s="233" t="s">
        <v>1299</v>
      </c>
      <c r="C742" s="227">
        <f t="shared" si="122"/>
        <v>0</v>
      </c>
      <c r="D742" s="227"/>
      <c r="E742" s="227"/>
      <c r="F742" s="227"/>
      <c r="G742" s="227"/>
      <c r="H742" s="227"/>
      <c r="I742" s="227"/>
    </row>
    <row r="743" spans="1:9" ht="13.5">
      <c r="A743" s="233" t="s">
        <v>1300</v>
      </c>
      <c r="B743" s="226" t="s">
        <v>1301</v>
      </c>
      <c r="C743" s="227">
        <f t="shared" si="122"/>
        <v>60</v>
      </c>
      <c r="D743" s="227">
        <f aca="true" t="shared" si="130" ref="D743:I743">SUM(D744:D744)</f>
        <v>60</v>
      </c>
      <c r="E743" s="227">
        <f t="shared" si="130"/>
        <v>0</v>
      </c>
      <c r="F743" s="227">
        <f t="shared" si="130"/>
        <v>0</v>
      </c>
      <c r="G743" s="227">
        <f t="shared" si="130"/>
        <v>0</v>
      </c>
      <c r="H743" s="227">
        <f t="shared" si="130"/>
        <v>0</v>
      </c>
      <c r="I743" s="227">
        <f t="shared" si="130"/>
        <v>0</v>
      </c>
    </row>
    <row r="744" spans="1:9" ht="13.5">
      <c r="A744" s="233" t="s">
        <v>1302</v>
      </c>
      <c r="B744" s="233" t="s">
        <v>1303</v>
      </c>
      <c r="C744" s="227">
        <f t="shared" si="122"/>
        <v>60</v>
      </c>
      <c r="D744" s="227">
        <v>60</v>
      </c>
      <c r="E744" s="227"/>
      <c r="F744" s="227"/>
      <c r="G744" s="227"/>
      <c r="H744" s="227"/>
      <c r="I744" s="227"/>
    </row>
    <row r="745" spans="1:9" ht="13.5">
      <c r="A745" s="225" t="s">
        <v>1304</v>
      </c>
      <c r="B745" s="226" t="s">
        <v>1305</v>
      </c>
      <c r="C745" s="227">
        <f t="shared" si="122"/>
        <v>35</v>
      </c>
      <c r="D745" s="227">
        <f aca="true" t="shared" si="131" ref="D745:I745">SUM(D746:D746)</f>
        <v>35</v>
      </c>
      <c r="E745" s="227">
        <f t="shared" si="131"/>
        <v>0</v>
      </c>
      <c r="F745" s="227">
        <f t="shared" si="131"/>
        <v>0</v>
      </c>
      <c r="G745" s="227">
        <f t="shared" si="131"/>
        <v>0</v>
      </c>
      <c r="H745" s="227">
        <f t="shared" si="131"/>
        <v>0</v>
      </c>
      <c r="I745" s="227">
        <f t="shared" si="131"/>
        <v>0</v>
      </c>
    </row>
    <row r="746" spans="1:9" ht="13.5">
      <c r="A746" s="225">
        <v>2109999</v>
      </c>
      <c r="B746" s="225" t="s">
        <v>1306</v>
      </c>
      <c r="C746" s="227">
        <f t="shared" si="122"/>
        <v>35</v>
      </c>
      <c r="D746" s="227">
        <v>35</v>
      </c>
      <c r="E746" s="227"/>
      <c r="F746" s="227"/>
      <c r="G746" s="227"/>
      <c r="H746" s="227"/>
      <c r="I746" s="227"/>
    </row>
    <row r="747" spans="1:9" ht="13.5">
      <c r="A747" s="229" t="s">
        <v>1307</v>
      </c>
      <c r="B747" s="234" t="s">
        <v>1308</v>
      </c>
      <c r="C747" s="227">
        <f t="shared" si="122"/>
        <v>776</v>
      </c>
      <c r="D747" s="228">
        <f aca="true" t="shared" si="132" ref="D747:I747">D748+D758+D762+D771+D776+D783+D789+D792+D795+D797+D799+D805+D807+D809+D824</f>
        <v>216</v>
      </c>
      <c r="E747" s="228">
        <f t="shared" si="132"/>
        <v>0</v>
      </c>
      <c r="F747" s="228">
        <f t="shared" si="132"/>
        <v>0</v>
      </c>
      <c r="G747" s="228">
        <f t="shared" si="132"/>
        <v>0</v>
      </c>
      <c r="H747" s="228">
        <f t="shared" si="132"/>
        <v>0</v>
      </c>
      <c r="I747" s="228">
        <f t="shared" si="132"/>
        <v>560</v>
      </c>
    </row>
    <row r="748" spans="1:9" ht="13.5">
      <c r="A748" s="225" t="s">
        <v>1309</v>
      </c>
      <c r="B748" s="226" t="s">
        <v>1310</v>
      </c>
      <c r="C748" s="227">
        <f t="shared" si="122"/>
        <v>153</v>
      </c>
      <c r="D748" s="227">
        <f aca="true" t="shared" si="133" ref="D748:I748">SUM(D749:D757)</f>
        <v>153</v>
      </c>
      <c r="E748" s="227">
        <f t="shared" si="133"/>
        <v>0</v>
      </c>
      <c r="F748" s="227">
        <f t="shared" si="133"/>
        <v>0</v>
      </c>
      <c r="G748" s="227">
        <f t="shared" si="133"/>
        <v>0</v>
      </c>
      <c r="H748" s="227">
        <f t="shared" si="133"/>
        <v>0</v>
      </c>
      <c r="I748" s="227">
        <f t="shared" si="133"/>
        <v>0</v>
      </c>
    </row>
    <row r="749" spans="1:9" ht="13.5">
      <c r="A749" s="225" t="s">
        <v>1311</v>
      </c>
      <c r="B749" s="225" t="s">
        <v>3725</v>
      </c>
      <c r="C749" s="227">
        <f t="shared" si="122"/>
        <v>153</v>
      </c>
      <c r="D749" s="227">
        <v>153</v>
      </c>
      <c r="E749" s="227"/>
      <c r="F749" s="227"/>
      <c r="G749" s="227"/>
      <c r="H749" s="227"/>
      <c r="I749" s="227"/>
    </row>
    <row r="750" spans="1:9" ht="13.5">
      <c r="A750" s="225" t="s">
        <v>1312</v>
      </c>
      <c r="B750" s="225" t="s">
        <v>3727</v>
      </c>
      <c r="C750" s="227">
        <f t="shared" si="122"/>
        <v>0</v>
      </c>
      <c r="D750" s="227"/>
      <c r="E750" s="227"/>
      <c r="F750" s="227"/>
      <c r="G750" s="227"/>
      <c r="H750" s="227"/>
      <c r="I750" s="227"/>
    </row>
    <row r="751" spans="1:9" ht="13.5">
      <c r="A751" s="225" t="s">
        <v>1313</v>
      </c>
      <c r="B751" s="225" t="s">
        <v>3729</v>
      </c>
      <c r="C751" s="227">
        <f t="shared" si="122"/>
        <v>0</v>
      </c>
      <c r="D751" s="227"/>
      <c r="E751" s="227"/>
      <c r="F751" s="227"/>
      <c r="G751" s="227"/>
      <c r="H751" s="227"/>
      <c r="I751" s="227"/>
    </row>
    <row r="752" spans="1:9" ht="13.5">
      <c r="A752" s="225" t="s">
        <v>1314</v>
      </c>
      <c r="B752" s="225" t="s">
        <v>1315</v>
      </c>
      <c r="C752" s="227">
        <f t="shared" si="122"/>
        <v>0</v>
      </c>
      <c r="D752" s="227"/>
      <c r="E752" s="227"/>
      <c r="F752" s="227"/>
      <c r="G752" s="227"/>
      <c r="H752" s="227"/>
      <c r="I752" s="227"/>
    </row>
    <row r="753" spans="1:9" ht="13.5">
      <c r="A753" s="225" t="s">
        <v>1316</v>
      </c>
      <c r="B753" s="225" t="s">
        <v>1317</v>
      </c>
      <c r="C753" s="227">
        <f t="shared" si="122"/>
        <v>0</v>
      </c>
      <c r="D753" s="227"/>
      <c r="E753" s="227"/>
      <c r="F753" s="227"/>
      <c r="G753" s="227"/>
      <c r="H753" s="227"/>
      <c r="I753" s="227"/>
    </row>
    <row r="754" spans="1:9" ht="13.5">
      <c r="A754" s="225" t="s">
        <v>1318</v>
      </c>
      <c r="B754" s="225" t="s">
        <v>1319</v>
      </c>
      <c r="C754" s="227">
        <f t="shared" si="122"/>
        <v>0</v>
      </c>
      <c r="D754" s="227"/>
      <c r="E754" s="227"/>
      <c r="F754" s="227"/>
      <c r="G754" s="227"/>
      <c r="H754" s="227"/>
      <c r="I754" s="227"/>
    </row>
    <row r="755" spans="1:9" ht="13.5">
      <c r="A755" s="225" t="s">
        <v>1320</v>
      </c>
      <c r="B755" s="225" t="s">
        <v>1321</v>
      </c>
      <c r="C755" s="227">
        <f t="shared" si="122"/>
        <v>0</v>
      </c>
      <c r="D755" s="227"/>
      <c r="E755" s="227"/>
      <c r="F755" s="227"/>
      <c r="G755" s="227"/>
      <c r="H755" s="227"/>
      <c r="I755" s="227"/>
    </row>
    <row r="756" spans="1:9" ht="13.5">
      <c r="A756" s="225" t="s">
        <v>1322</v>
      </c>
      <c r="B756" s="225" t="s">
        <v>1323</v>
      </c>
      <c r="C756" s="227">
        <f t="shared" si="122"/>
        <v>0</v>
      </c>
      <c r="D756" s="227"/>
      <c r="E756" s="227"/>
      <c r="F756" s="227"/>
      <c r="G756" s="227"/>
      <c r="H756" s="227"/>
      <c r="I756" s="227"/>
    </row>
    <row r="757" spans="1:9" ht="13.5">
      <c r="A757" s="225" t="s">
        <v>1324</v>
      </c>
      <c r="B757" s="225" t="s">
        <v>1325</v>
      </c>
      <c r="C757" s="227">
        <f t="shared" si="122"/>
        <v>0</v>
      </c>
      <c r="D757" s="227"/>
      <c r="E757" s="227"/>
      <c r="F757" s="227"/>
      <c r="G757" s="227"/>
      <c r="H757" s="227"/>
      <c r="I757" s="227"/>
    </row>
    <row r="758" spans="1:9" ht="13.5">
      <c r="A758" s="225" t="s">
        <v>1326</v>
      </c>
      <c r="B758" s="226" t="s">
        <v>1327</v>
      </c>
      <c r="C758" s="227">
        <f t="shared" si="122"/>
        <v>0</v>
      </c>
      <c r="D758" s="227">
        <f aca="true" t="shared" si="134" ref="D758:I758">SUM(D759:D761)</f>
        <v>0</v>
      </c>
      <c r="E758" s="227">
        <f t="shared" si="134"/>
        <v>0</v>
      </c>
      <c r="F758" s="227">
        <f t="shared" si="134"/>
        <v>0</v>
      </c>
      <c r="G758" s="227">
        <f t="shared" si="134"/>
        <v>0</v>
      </c>
      <c r="H758" s="227">
        <f t="shared" si="134"/>
        <v>0</v>
      </c>
      <c r="I758" s="227">
        <f t="shared" si="134"/>
        <v>0</v>
      </c>
    </row>
    <row r="759" spans="1:9" ht="13.5">
      <c r="A759" s="225" t="s">
        <v>1328</v>
      </c>
      <c r="B759" s="225" t="s">
        <v>1329</v>
      </c>
      <c r="C759" s="227">
        <f t="shared" si="122"/>
        <v>0</v>
      </c>
      <c r="D759" s="227"/>
      <c r="E759" s="227"/>
      <c r="F759" s="227"/>
      <c r="G759" s="227"/>
      <c r="H759" s="227"/>
      <c r="I759" s="227"/>
    </row>
    <row r="760" spans="1:9" ht="13.5">
      <c r="A760" s="225" t="s">
        <v>1330</v>
      </c>
      <c r="B760" s="225" t="s">
        <v>1331</v>
      </c>
      <c r="C760" s="227">
        <f t="shared" si="122"/>
        <v>0</v>
      </c>
      <c r="D760" s="227"/>
      <c r="E760" s="227"/>
      <c r="F760" s="227"/>
      <c r="G760" s="227"/>
      <c r="H760" s="227"/>
      <c r="I760" s="227"/>
    </row>
    <row r="761" spans="1:9" ht="13.5">
      <c r="A761" s="225" t="s">
        <v>1332</v>
      </c>
      <c r="B761" s="225" t="s">
        <v>1333</v>
      </c>
      <c r="C761" s="227">
        <f t="shared" si="122"/>
        <v>0</v>
      </c>
      <c r="D761" s="227"/>
      <c r="E761" s="227"/>
      <c r="F761" s="227"/>
      <c r="G761" s="227"/>
      <c r="H761" s="227"/>
      <c r="I761" s="227"/>
    </row>
    <row r="762" spans="1:9" ht="13.5">
      <c r="A762" s="225" t="s">
        <v>1334</v>
      </c>
      <c r="B762" s="226" t="s">
        <v>1335</v>
      </c>
      <c r="C762" s="227">
        <f t="shared" si="122"/>
        <v>80</v>
      </c>
      <c r="D762" s="227">
        <f aca="true" t="shared" si="135" ref="D762:I762">SUM(D763:D770)</f>
        <v>20</v>
      </c>
      <c r="E762" s="227">
        <f t="shared" si="135"/>
        <v>0</v>
      </c>
      <c r="F762" s="227">
        <f t="shared" si="135"/>
        <v>0</v>
      </c>
      <c r="G762" s="227">
        <f t="shared" si="135"/>
        <v>0</v>
      </c>
      <c r="H762" s="227">
        <f t="shared" si="135"/>
        <v>0</v>
      </c>
      <c r="I762" s="227">
        <f t="shared" si="135"/>
        <v>60</v>
      </c>
    </row>
    <row r="763" spans="1:9" ht="13.5">
      <c r="A763" s="225" t="s">
        <v>1336</v>
      </c>
      <c r="B763" s="225" t="s">
        <v>1337</v>
      </c>
      <c r="C763" s="227">
        <f t="shared" si="122"/>
        <v>20</v>
      </c>
      <c r="D763" s="227">
        <v>20</v>
      </c>
      <c r="E763" s="227"/>
      <c r="F763" s="227"/>
      <c r="G763" s="227"/>
      <c r="H763" s="227"/>
      <c r="I763" s="227"/>
    </row>
    <row r="764" spans="1:9" ht="13.5">
      <c r="A764" s="225" t="s">
        <v>1338</v>
      </c>
      <c r="B764" s="225" t="s">
        <v>1339</v>
      </c>
      <c r="C764" s="227">
        <f t="shared" si="122"/>
        <v>60</v>
      </c>
      <c r="D764" s="227"/>
      <c r="E764" s="227"/>
      <c r="F764" s="227"/>
      <c r="G764" s="227"/>
      <c r="H764" s="227"/>
      <c r="I764" s="227">
        <v>60</v>
      </c>
    </row>
    <row r="765" spans="1:9" ht="13.5">
      <c r="A765" s="225" t="s">
        <v>1340</v>
      </c>
      <c r="B765" s="225" t="s">
        <v>1341</v>
      </c>
      <c r="C765" s="227">
        <f t="shared" si="122"/>
        <v>0</v>
      </c>
      <c r="D765" s="227"/>
      <c r="E765" s="227"/>
      <c r="F765" s="227"/>
      <c r="G765" s="227"/>
      <c r="H765" s="227"/>
      <c r="I765" s="227"/>
    </row>
    <row r="766" spans="1:9" ht="13.5">
      <c r="A766" s="225" t="s">
        <v>1342</v>
      </c>
      <c r="B766" s="225" t="s">
        <v>1343</v>
      </c>
      <c r="C766" s="227">
        <f t="shared" si="122"/>
        <v>0</v>
      </c>
      <c r="D766" s="227"/>
      <c r="E766" s="227"/>
      <c r="F766" s="227"/>
      <c r="G766" s="227"/>
      <c r="H766" s="227"/>
      <c r="I766" s="227"/>
    </row>
    <row r="767" spans="1:9" ht="13.5">
      <c r="A767" s="225" t="s">
        <v>1344</v>
      </c>
      <c r="B767" s="225" t="s">
        <v>1345</v>
      </c>
      <c r="C767" s="227">
        <f t="shared" si="122"/>
        <v>0</v>
      </c>
      <c r="D767" s="227"/>
      <c r="E767" s="227"/>
      <c r="F767" s="227"/>
      <c r="G767" s="227"/>
      <c r="H767" s="227"/>
      <c r="I767" s="227"/>
    </row>
    <row r="768" spans="1:9" ht="13.5">
      <c r="A768" s="225" t="s">
        <v>1346</v>
      </c>
      <c r="B768" s="225" t="s">
        <v>1347</v>
      </c>
      <c r="C768" s="227">
        <f t="shared" si="122"/>
        <v>0</v>
      </c>
      <c r="D768" s="227"/>
      <c r="E768" s="227"/>
      <c r="F768" s="227"/>
      <c r="G768" s="227"/>
      <c r="H768" s="227"/>
      <c r="I768" s="227"/>
    </row>
    <row r="769" spans="1:9" ht="13.5">
      <c r="A769" s="225" t="s">
        <v>1348</v>
      </c>
      <c r="B769" s="225" t="s">
        <v>1349</v>
      </c>
      <c r="C769" s="227">
        <f t="shared" si="122"/>
        <v>0</v>
      </c>
      <c r="D769" s="227"/>
      <c r="E769" s="227"/>
      <c r="F769" s="227"/>
      <c r="G769" s="227"/>
      <c r="H769" s="227"/>
      <c r="I769" s="227"/>
    </row>
    <row r="770" spans="1:9" ht="13.5">
      <c r="A770" s="225" t="s">
        <v>1350</v>
      </c>
      <c r="B770" s="225" t="s">
        <v>1351</v>
      </c>
      <c r="C770" s="227">
        <f t="shared" si="122"/>
        <v>0</v>
      </c>
      <c r="D770" s="227"/>
      <c r="E770" s="227"/>
      <c r="F770" s="227"/>
      <c r="G770" s="227"/>
      <c r="H770" s="227"/>
      <c r="I770" s="227"/>
    </row>
    <row r="771" spans="1:9" ht="13.5">
      <c r="A771" s="225" t="s">
        <v>1352</v>
      </c>
      <c r="B771" s="226" t="s">
        <v>1353</v>
      </c>
      <c r="C771" s="227">
        <f t="shared" si="122"/>
        <v>13</v>
      </c>
      <c r="D771" s="227">
        <f aca="true" t="shared" si="136" ref="D771:I771">SUM(D772:D775)</f>
        <v>13</v>
      </c>
      <c r="E771" s="227">
        <f t="shared" si="136"/>
        <v>0</v>
      </c>
      <c r="F771" s="227">
        <f t="shared" si="136"/>
        <v>0</v>
      </c>
      <c r="G771" s="227">
        <f t="shared" si="136"/>
        <v>0</v>
      </c>
      <c r="H771" s="227">
        <f t="shared" si="136"/>
        <v>0</v>
      </c>
      <c r="I771" s="227">
        <f t="shared" si="136"/>
        <v>0</v>
      </c>
    </row>
    <row r="772" spans="1:9" ht="13.5">
      <c r="A772" s="225" t="s">
        <v>1354</v>
      </c>
      <c r="B772" s="225" t="s">
        <v>1355</v>
      </c>
      <c r="C772" s="227">
        <f t="shared" si="122"/>
        <v>10</v>
      </c>
      <c r="D772" s="227">
        <v>10</v>
      </c>
      <c r="E772" s="227"/>
      <c r="F772" s="227"/>
      <c r="G772" s="227"/>
      <c r="H772" s="227"/>
      <c r="I772" s="227"/>
    </row>
    <row r="773" spans="1:9" ht="13.5">
      <c r="A773" s="225" t="s">
        <v>1356</v>
      </c>
      <c r="B773" s="225" t="s">
        <v>1357</v>
      </c>
      <c r="C773" s="227">
        <f t="shared" si="122"/>
        <v>0</v>
      </c>
      <c r="D773" s="227"/>
      <c r="E773" s="227"/>
      <c r="F773" s="227"/>
      <c r="G773" s="227"/>
      <c r="H773" s="227"/>
      <c r="I773" s="227"/>
    </row>
    <row r="774" spans="1:9" ht="13.5">
      <c r="A774" s="225" t="s">
        <v>1358</v>
      </c>
      <c r="B774" s="225" t="s">
        <v>1359</v>
      </c>
      <c r="C774" s="227">
        <f aca="true" t="shared" si="137" ref="C774:C837">SUM(D774:I774)</f>
        <v>0</v>
      </c>
      <c r="D774" s="227"/>
      <c r="E774" s="227"/>
      <c r="F774" s="227"/>
      <c r="G774" s="227"/>
      <c r="H774" s="227"/>
      <c r="I774" s="227"/>
    </row>
    <row r="775" spans="1:9" ht="13.5">
      <c r="A775" s="225" t="s">
        <v>1360</v>
      </c>
      <c r="B775" s="225" t="s">
        <v>1361</v>
      </c>
      <c r="C775" s="227">
        <f t="shared" si="137"/>
        <v>3</v>
      </c>
      <c r="D775" s="227">
        <v>3</v>
      </c>
      <c r="E775" s="227"/>
      <c r="F775" s="227"/>
      <c r="G775" s="227"/>
      <c r="H775" s="227"/>
      <c r="I775" s="227"/>
    </row>
    <row r="776" spans="1:9" ht="13.5">
      <c r="A776" s="225" t="s">
        <v>1362</v>
      </c>
      <c r="B776" s="226" t="s">
        <v>1363</v>
      </c>
      <c r="C776" s="227">
        <f t="shared" si="137"/>
        <v>500</v>
      </c>
      <c r="D776" s="227">
        <f aca="true" t="shared" si="138" ref="D776:I776">SUM(D777:D782)</f>
        <v>0</v>
      </c>
      <c r="E776" s="227">
        <f t="shared" si="138"/>
        <v>0</v>
      </c>
      <c r="F776" s="227">
        <f t="shared" si="138"/>
        <v>0</v>
      </c>
      <c r="G776" s="227">
        <f t="shared" si="138"/>
        <v>0</v>
      </c>
      <c r="H776" s="227">
        <f t="shared" si="138"/>
        <v>0</v>
      </c>
      <c r="I776" s="227">
        <f t="shared" si="138"/>
        <v>500</v>
      </c>
    </row>
    <row r="777" spans="1:9" ht="13.5">
      <c r="A777" s="225" t="s">
        <v>1364</v>
      </c>
      <c r="B777" s="225" t="s">
        <v>1365</v>
      </c>
      <c r="C777" s="227">
        <f t="shared" si="137"/>
        <v>500</v>
      </c>
      <c r="D777" s="227"/>
      <c r="E777" s="227"/>
      <c r="F777" s="227"/>
      <c r="G777" s="227"/>
      <c r="H777" s="227"/>
      <c r="I777" s="227">
        <v>500</v>
      </c>
    </row>
    <row r="778" spans="1:9" ht="13.5">
      <c r="A778" s="225" t="s">
        <v>1366</v>
      </c>
      <c r="B778" s="225" t="s">
        <v>1367</v>
      </c>
      <c r="C778" s="227">
        <f t="shared" si="137"/>
        <v>0</v>
      </c>
      <c r="D778" s="227"/>
      <c r="E778" s="227"/>
      <c r="F778" s="227"/>
      <c r="G778" s="227"/>
      <c r="H778" s="227"/>
      <c r="I778" s="227"/>
    </row>
    <row r="779" spans="1:9" ht="13.5">
      <c r="A779" s="225" t="s">
        <v>1368</v>
      </c>
      <c r="B779" s="225" t="s">
        <v>1369</v>
      </c>
      <c r="C779" s="227">
        <f t="shared" si="137"/>
        <v>0</v>
      </c>
      <c r="D779" s="227"/>
      <c r="E779" s="227"/>
      <c r="F779" s="227"/>
      <c r="G779" s="227"/>
      <c r="H779" s="227"/>
      <c r="I779" s="227"/>
    </row>
    <row r="780" spans="1:9" ht="13.5">
      <c r="A780" s="225" t="s">
        <v>1370</v>
      </c>
      <c r="B780" s="225" t="s">
        <v>1371</v>
      </c>
      <c r="C780" s="227">
        <f t="shared" si="137"/>
        <v>0</v>
      </c>
      <c r="D780" s="227"/>
      <c r="E780" s="227"/>
      <c r="F780" s="227"/>
      <c r="G780" s="227"/>
      <c r="H780" s="227"/>
      <c r="I780" s="227"/>
    </row>
    <row r="781" spans="1:9" ht="13.5">
      <c r="A781" s="233" t="s">
        <v>1372</v>
      </c>
      <c r="B781" s="233" t="s">
        <v>1373</v>
      </c>
      <c r="C781" s="227">
        <f t="shared" si="137"/>
        <v>0</v>
      </c>
      <c r="D781" s="227"/>
      <c r="E781" s="227"/>
      <c r="F781" s="227"/>
      <c r="G781" s="227"/>
      <c r="H781" s="227"/>
      <c r="I781" s="227"/>
    </row>
    <row r="782" spans="1:9" ht="13.5">
      <c r="A782" s="225" t="s">
        <v>1374</v>
      </c>
      <c r="B782" s="225" t="s">
        <v>1375</v>
      </c>
      <c r="C782" s="227">
        <f t="shared" si="137"/>
        <v>0</v>
      </c>
      <c r="D782" s="227"/>
      <c r="E782" s="227"/>
      <c r="F782" s="227"/>
      <c r="G782" s="227"/>
      <c r="H782" s="227"/>
      <c r="I782" s="227"/>
    </row>
    <row r="783" spans="1:9" ht="13.5">
      <c r="A783" s="225" t="s">
        <v>1376</v>
      </c>
      <c r="B783" s="226" t="s">
        <v>1377</v>
      </c>
      <c r="C783" s="227">
        <f t="shared" si="137"/>
        <v>0</v>
      </c>
      <c r="D783" s="227">
        <f aca="true" t="shared" si="139" ref="D783:I783">SUM(D784:D788)</f>
        <v>0</v>
      </c>
      <c r="E783" s="227">
        <f t="shared" si="139"/>
        <v>0</v>
      </c>
      <c r="F783" s="227">
        <f t="shared" si="139"/>
        <v>0</v>
      </c>
      <c r="G783" s="227">
        <f t="shared" si="139"/>
        <v>0</v>
      </c>
      <c r="H783" s="227">
        <f t="shared" si="139"/>
        <v>0</v>
      </c>
      <c r="I783" s="227">
        <f t="shared" si="139"/>
        <v>0</v>
      </c>
    </row>
    <row r="784" spans="1:9" ht="13.5">
      <c r="A784" s="225" t="s">
        <v>1378</v>
      </c>
      <c r="B784" s="225" t="s">
        <v>1379</v>
      </c>
      <c r="C784" s="227">
        <f t="shared" si="137"/>
        <v>0</v>
      </c>
      <c r="D784" s="227"/>
      <c r="E784" s="227"/>
      <c r="F784" s="227"/>
      <c r="G784" s="227"/>
      <c r="H784" s="227"/>
      <c r="I784" s="227"/>
    </row>
    <row r="785" spans="1:9" ht="13.5">
      <c r="A785" s="225" t="s">
        <v>1380</v>
      </c>
      <c r="B785" s="225" t="s">
        <v>1381</v>
      </c>
      <c r="C785" s="227">
        <f t="shared" si="137"/>
        <v>0</v>
      </c>
      <c r="D785" s="227"/>
      <c r="E785" s="227"/>
      <c r="F785" s="227"/>
      <c r="G785" s="227"/>
      <c r="H785" s="227"/>
      <c r="I785" s="227"/>
    </row>
    <row r="786" spans="1:9" ht="13.5">
      <c r="A786" s="225" t="s">
        <v>1382</v>
      </c>
      <c r="B786" s="225" t="s">
        <v>1383</v>
      </c>
      <c r="C786" s="227">
        <f t="shared" si="137"/>
        <v>0</v>
      </c>
      <c r="D786" s="227"/>
      <c r="E786" s="227"/>
      <c r="F786" s="227"/>
      <c r="G786" s="227"/>
      <c r="H786" s="227"/>
      <c r="I786" s="227"/>
    </row>
    <row r="787" spans="1:9" ht="13.5">
      <c r="A787" s="225" t="s">
        <v>1384</v>
      </c>
      <c r="B787" s="225" t="s">
        <v>1385</v>
      </c>
      <c r="C787" s="227">
        <f t="shared" si="137"/>
        <v>0</v>
      </c>
      <c r="D787" s="227"/>
      <c r="E787" s="227"/>
      <c r="F787" s="227"/>
      <c r="G787" s="227"/>
      <c r="H787" s="227"/>
      <c r="I787" s="227"/>
    </row>
    <row r="788" spans="1:9" ht="13.5">
      <c r="A788" s="225" t="s">
        <v>1386</v>
      </c>
      <c r="B788" s="225" t="s">
        <v>1387</v>
      </c>
      <c r="C788" s="227">
        <f t="shared" si="137"/>
        <v>0</v>
      </c>
      <c r="D788" s="227"/>
      <c r="E788" s="227"/>
      <c r="F788" s="227"/>
      <c r="G788" s="227"/>
      <c r="H788" s="227"/>
      <c r="I788" s="227"/>
    </row>
    <row r="789" spans="1:9" ht="13.5">
      <c r="A789" s="225" t="s">
        <v>1388</v>
      </c>
      <c r="B789" s="226" t="s">
        <v>1389</v>
      </c>
      <c r="C789" s="227">
        <f t="shared" si="137"/>
        <v>0</v>
      </c>
      <c r="D789" s="227">
        <f aca="true" t="shared" si="140" ref="D789:I789">SUM(D790:D791)</f>
        <v>0</v>
      </c>
      <c r="E789" s="227">
        <f t="shared" si="140"/>
        <v>0</v>
      </c>
      <c r="F789" s="227">
        <f t="shared" si="140"/>
        <v>0</v>
      </c>
      <c r="G789" s="227">
        <f t="shared" si="140"/>
        <v>0</v>
      </c>
      <c r="H789" s="227">
        <f t="shared" si="140"/>
        <v>0</v>
      </c>
      <c r="I789" s="227">
        <f t="shared" si="140"/>
        <v>0</v>
      </c>
    </row>
    <row r="790" spans="1:9" ht="13.5">
      <c r="A790" s="225" t="s">
        <v>1390</v>
      </c>
      <c r="B790" s="225" t="s">
        <v>1391</v>
      </c>
      <c r="C790" s="227">
        <f t="shared" si="137"/>
        <v>0</v>
      </c>
      <c r="D790" s="227"/>
      <c r="E790" s="227"/>
      <c r="F790" s="227"/>
      <c r="G790" s="227"/>
      <c r="H790" s="227"/>
      <c r="I790" s="227"/>
    </row>
    <row r="791" spans="1:9" ht="13.5">
      <c r="A791" s="225" t="s">
        <v>1392</v>
      </c>
      <c r="B791" s="225" t="s">
        <v>1393</v>
      </c>
      <c r="C791" s="227">
        <f t="shared" si="137"/>
        <v>0</v>
      </c>
      <c r="D791" s="227"/>
      <c r="E791" s="227"/>
      <c r="F791" s="227"/>
      <c r="G791" s="227"/>
      <c r="H791" s="227"/>
      <c r="I791" s="227"/>
    </row>
    <row r="792" spans="1:9" ht="13.5">
      <c r="A792" s="225" t="s">
        <v>1394</v>
      </c>
      <c r="B792" s="226" t="s">
        <v>1395</v>
      </c>
      <c r="C792" s="227">
        <f t="shared" si="137"/>
        <v>0</v>
      </c>
      <c r="D792" s="227">
        <f aca="true" t="shared" si="141" ref="D792:I792">SUM(D793:D794)</f>
        <v>0</v>
      </c>
      <c r="E792" s="227">
        <f t="shared" si="141"/>
        <v>0</v>
      </c>
      <c r="F792" s="227">
        <f t="shared" si="141"/>
        <v>0</v>
      </c>
      <c r="G792" s="227">
        <f t="shared" si="141"/>
        <v>0</v>
      </c>
      <c r="H792" s="227">
        <f t="shared" si="141"/>
        <v>0</v>
      </c>
      <c r="I792" s="227">
        <f t="shared" si="141"/>
        <v>0</v>
      </c>
    </row>
    <row r="793" spans="1:9" ht="13.5">
      <c r="A793" s="225" t="s">
        <v>1396</v>
      </c>
      <c r="B793" s="225" t="s">
        <v>1397</v>
      </c>
      <c r="C793" s="227">
        <f t="shared" si="137"/>
        <v>0</v>
      </c>
      <c r="D793" s="227"/>
      <c r="E793" s="227"/>
      <c r="F793" s="227"/>
      <c r="G793" s="227"/>
      <c r="H793" s="227"/>
      <c r="I793" s="227"/>
    </row>
    <row r="794" spans="1:9" ht="13.5">
      <c r="A794" s="225" t="s">
        <v>1398</v>
      </c>
      <c r="B794" s="225" t="s">
        <v>1399</v>
      </c>
      <c r="C794" s="227">
        <f t="shared" si="137"/>
        <v>0</v>
      </c>
      <c r="D794" s="227"/>
      <c r="E794" s="227"/>
      <c r="F794" s="227"/>
      <c r="G794" s="227"/>
      <c r="H794" s="227"/>
      <c r="I794" s="227"/>
    </row>
    <row r="795" spans="1:9" ht="13.5">
      <c r="A795" s="225" t="s">
        <v>1400</v>
      </c>
      <c r="B795" s="226" t="s">
        <v>1401</v>
      </c>
      <c r="C795" s="227">
        <f t="shared" si="137"/>
        <v>0</v>
      </c>
      <c r="D795" s="227">
        <f aca="true" t="shared" si="142" ref="D795:I795">SUM(D796:D796)</f>
        <v>0</v>
      </c>
      <c r="E795" s="227">
        <f t="shared" si="142"/>
        <v>0</v>
      </c>
      <c r="F795" s="227">
        <f t="shared" si="142"/>
        <v>0</v>
      </c>
      <c r="G795" s="227">
        <f t="shared" si="142"/>
        <v>0</v>
      </c>
      <c r="H795" s="227">
        <f t="shared" si="142"/>
        <v>0</v>
      </c>
      <c r="I795" s="227">
        <f t="shared" si="142"/>
        <v>0</v>
      </c>
    </row>
    <row r="796" spans="1:9" ht="13.5">
      <c r="A796" s="225" t="s">
        <v>1402</v>
      </c>
      <c r="B796" s="225" t="s">
        <v>1403</v>
      </c>
      <c r="C796" s="227">
        <f t="shared" si="137"/>
        <v>0</v>
      </c>
      <c r="D796" s="227"/>
      <c r="E796" s="227"/>
      <c r="F796" s="227"/>
      <c r="G796" s="227"/>
      <c r="H796" s="227"/>
      <c r="I796" s="227"/>
    </row>
    <row r="797" spans="1:9" ht="13.5">
      <c r="A797" s="225" t="s">
        <v>1404</v>
      </c>
      <c r="B797" s="226" t="s">
        <v>1405</v>
      </c>
      <c r="C797" s="227">
        <f t="shared" si="137"/>
        <v>0</v>
      </c>
      <c r="D797" s="227">
        <f aca="true" t="shared" si="143" ref="D797:I797">SUM(D798:D798)</f>
        <v>0</v>
      </c>
      <c r="E797" s="227">
        <f t="shared" si="143"/>
        <v>0</v>
      </c>
      <c r="F797" s="227">
        <f t="shared" si="143"/>
        <v>0</v>
      </c>
      <c r="G797" s="227">
        <f t="shared" si="143"/>
        <v>0</v>
      </c>
      <c r="H797" s="227">
        <f t="shared" si="143"/>
        <v>0</v>
      </c>
      <c r="I797" s="227">
        <f t="shared" si="143"/>
        <v>0</v>
      </c>
    </row>
    <row r="798" spans="1:9" ht="13.5">
      <c r="A798" s="225" t="s">
        <v>1406</v>
      </c>
      <c r="B798" s="225" t="s">
        <v>1407</v>
      </c>
      <c r="C798" s="227">
        <f t="shared" si="137"/>
        <v>0</v>
      </c>
      <c r="D798" s="227"/>
      <c r="E798" s="227"/>
      <c r="F798" s="227"/>
      <c r="G798" s="227"/>
      <c r="H798" s="227"/>
      <c r="I798" s="227"/>
    </row>
    <row r="799" spans="1:9" ht="13.5">
      <c r="A799" s="225" t="s">
        <v>1408</v>
      </c>
      <c r="B799" s="226" t="s">
        <v>1409</v>
      </c>
      <c r="C799" s="227">
        <f t="shared" si="137"/>
        <v>30</v>
      </c>
      <c r="D799" s="227">
        <f aca="true" t="shared" si="144" ref="D799:I799">SUM(D800:D804)</f>
        <v>30</v>
      </c>
      <c r="E799" s="227">
        <f t="shared" si="144"/>
        <v>0</v>
      </c>
      <c r="F799" s="227">
        <f t="shared" si="144"/>
        <v>0</v>
      </c>
      <c r="G799" s="227">
        <f t="shared" si="144"/>
        <v>0</v>
      </c>
      <c r="H799" s="227">
        <f t="shared" si="144"/>
        <v>0</v>
      </c>
      <c r="I799" s="227">
        <f t="shared" si="144"/>
        <v>0</v>
      </c>
    </row>
    <row r="800" spans="1:9" ht="13.5">
      <c r="A800" s="225" t="s">
        <v>1410</v>
      </c>
      <c r="B800" s="225" t="s">
        <v>1411</v>
      </c>
      <c r="C800" s="227">
        <f t="shared" si="137"/>
        <v>18</v>
      </c>
      <c r="D800" s="227">
        <v>18</v>
      </c>
      <c r="E800" s="227"/>
      <c r="F800" s="227"/>
      <c r="G800" s="227"/>
      <c r="H800" s="227"/>
      <c r="I800" s="227"/>
    </row>
    <row r="801" spans="1:9" ht="13.5">
      <c r="A801" s="225" t="s">
        <v>1412</v>
      </c>
      <c r="B801" s="225" t="s">
        <v>1413</v>
      </c>
      <c r="C801" s="227">
        <f t="shared" si="137"/>
        <v>12</v>
      </c>
      <c r="D801" s="227">
        <v>12</v>
      </c>
      <c r="E801" s="227"/>
      <c r="F801" s="227"/>
      <c r="G801" s="227"/>
      <c r="H801" s="227"/>
      <c r="I801" s="227"/>
    </row>
    <row r="802" spans="1:9" ht="13.5">
      <c r="A802" s="225" t="s">
        <v>1414</v>
      </c>
      <c r="B802" s="225" t="s">
        <v>1415</v>
      </c>
      <c r="C802" s="227">
        <f t="shared" si="137"/>
        <v>0</v>
      </c>
      <c r="D802" s="227"/>
      <c r="E802" s="227"/>
      <c r="F802" s="227"/>
      <c r="G802" s="227"/>
      <c r="H802" s="227"/>
      <c r="I802" s="227"/>
    </row>
    <row r="803" spans="1:9" ht="13.5">
      <c r="A803" s="225" t="s">
        <v>1416</v>
      </c>
      <c r="B803" s="225" t="s">
        <v>1417</v>
      </c>
      <c r="C803" s="227">
        <f t="shared" si="137"/>
        <v>0</v>
      </c>
      <c r="D803" s="227"/>
      <c r="E803" s="227"/>
      <c r="F803" s="227"/>
      <c r="G803" s="227"/>
      <c r="H803" s="227"/>
      <c r="I803" s="227"/>
    </row>
    <row r="804" spans="1:9" ht="13.5">
      <c r="A804" s="225" t="s">
        <v>1418</v>
      </c>
      <c r="B804" s="225" t="s">
        <v>1419</v>
      </c>
      <c r="C804" s="227">
        <f t="shared" si="137"/>
        <v>0</v>
      </c>
      <c r="D804" s="227"/>
      <c r="E804" s="227"/>
      <c r="F804" s="227"/>
      <c r="G804" s="227"/>
      <c r="H804" s="227"/>
      <c r="I804" s="227"/>
    </row>
    <row r="805" spans="1:9" ht="13.5">
      <c r="A805" s="225" t="s">
        <v>1420</v>
      </c>
      <c r="B805" s="226" t="s">
        <v>1421</v>
      </c>
      <c r="C805" s="227">
        <f t="shared" si="137"/>
        <v>0</v>
      </c>
      <c r="D805" s="227">
        <f aca="true" t="shared" si="145" ref="D805:I805">SUM(D806:D806)</f>
        <v>0</v>
      </c>
      <c r="E805" s="227">
        <f t="shared" si="145"/>
        <v>0</v>
      </c>
      <c r="F805" s="227">
        <f t="shared" si="145"/>
        <v>0</v>
      </c>
      <c r="G805" s="227">
        <f t="shared" si="145"/>
        <v>0</v>
      </c>
      <c r="H805" s="227">
        <f t="shared" si="145"/>
        <v>0</v>
      </c>
      <c r="I805" s="227">
        <f t="shared" si="145"/>
        <v>0</v>
      </c>
    </row>
    <row r="806" spans="1:9" ht="13.5">
      <c r="A806" s="225" t="s">
        <v>1422</v>
      </c>
      <c r="B806" s="225" t="s">
        <v>1423</v>
      </c>
      <c r="C806" s="227">
        <f t="shared" si="137"/>
        <v>0</v>
      </c>
      <c r="D806" s="227"/>
      <c r="E806" s="227"/>
      <c r="F806" s="227"/>
      <c r="G806" s="227"/>
      <c r="H806" s="227"/>
      <c r="I806" s="227"/>
    </row>
    <row r="807" spans="1:9" ht="13.5">
      <c r="A807" s="225" t="s">
        <v>1424</v>
      </c>
      <c r="B807" s="226" t="s">
        <v>1425</v>
      </c>
      <c r="C807" s="227">
        <f t="shared" si="137"/>
        <v>0</v>
      </c>
      <c r="D807" s="227">
        <f aca="true" t="shared" si="146" ref="D807:I807">SUM(D808:D808)</f>
        <v>0</v>
      </c>
      <c r="E807" s="227">
        <f t="shared" si="146"/>
        <v>0</v>
      </c>
      <c r="F807" s="227">
        <f t="shared" si="146"/>
        <v>0</v>
      </c>
      <c r="G807" s="227">
        <f t="shared" si="146"/>
        <v>0</v>
      </c>
      <c r="H807" s="227">
        <f t="shared" si="146"/>
        <v>0</v>
      </c>
      <c r="I807" s="227">
        <f t="shared" si="146"/>
        <v>0</v>
      </c>
    </row>
    <row r="808" spans="1:9" ht="13.5">
      <c r="A808" s="225" t="s">
        <v>1426</v>
      </c>
      <c r="B808" s="225" t="s">
        <v>1427</v>
      </c>
      <c r="C808" s="227">
        <f t="shared" si="137"/>
        <v>0</v>
      </c>
      <c r="D808" s="227"/>
      <c r="E808" s="227"/>
      <c r="F808" s="227"/>
      <c r="G808" s="227"/>
      <c r="H808" s="227"/>
      <c r="I808" s="227"/>
    </row>
    <row r="809" spans="1:9" ht="13.5">
      <c r="A809" s="225" t="s">
        <v>1428</v>
      </c>
      <c r="B809" s="226" t="s">
        <v>1429</v>
      </c>
      <c r="C809" s="227">
        <f t="shared" si="137"/>
        <v>0</v>
      </c>
      <c r="D809" s="227">
        <f aca="true" t="shared" si="147" ref="D809:I809">SUM(D810:D823)</f>
        <v>0</v>
      </c>
      <c r="E809" s="227">
        <f t="shared" si="147"/>
        <v>0</v>
      </c>
      <c r="F809" s="227">
        <f t="shared" si="147"/>
        <v>0</v>
      </c>
      <c r="G809" s="227">
        <f t="shared" si="147"/>
        <v>0</v>
      </c>
      <c r="H809" s="227">
        <f t="shared" si="147"/>
        <v>0</v>
      </c>
      <c r="I809" s="227">
        <f t="shared" si="147"/>
        <v>0</v>
      </c>
    </row>
    <row r="810" spans="1:9" ht="13.5">
      <c r="A810" s="225" t="s">
        <v>1430</v>
      </c>
      <c r="B810" s="225" t="s">
        <v>3725</v>
      </c>
      <c r="C810" s="227">
        <f t="shared" si="137"/>
        <v>0</v>
      </c>
      <c r="D810" s="227"/>
      <c r="E810" s="227"/>
      <c r="F810" s="227"/>
      <c r="G810" s="227"/>
      <c r="H810" s="227"/>
      <c r="I810" s="227"/>
    </row>
    <row r="811" spans="1:9" ht="13.5">
      <c r="A811" s="225" t="s">
        <v>1431</v>
      </c>
      <c r="B811" s="225" t="s">
        <v>3727</v>
      </c>
      <c r="C811" s="227">
        <f t="shared" si="137"/>
        <v>0</v>
      </c>
      <c r="D811" s="227"/>
      <c r="E811" s="227"/>
      <c r="F811" s="227"/>
      <c r="G811" s="227"/>
      <c r="H811" s="227"/>
      <c r="I811" s="227"/>
    </row>
    <row r="812" spans="1:9" ht="13.5">
      <c r="A812" s="225" t="s">
        <v>1432</v>
      </c>
      <c r="B812" s="225" t="s">
        <v>3729</v>
      </c>
      <c r="C812" s="227">
        <f t="shared" si="137"/>
        <v>0</v>
      </c>
      <c r="D812" s="227"/>
      <c r="E812" s="227"/>
      <c r="F812" s="227"/>
      <c r="G812" s="227"/>
      <c r="H812" s="227"/>
      <c r="I812" s="227"/>
    </row>
    <row r="813" spans="1:9" ht="13.5">
      <c r="A813" s="225" t="s">
        <v>1433</v>
      </c>
      <c r="B813" s="225" t="s">
        <v>1434</v>
      </c>
      <c r="C813" s="227">
        <f t="shared" si="137"/>
        <v>0</v>
      </c>
      <c r="D813" s="227"/>
      <c r="E813" s="227"/>
      <c r="F813" s="227"/>
      <c r="G813" s="227"/>
      <c r="H813" s="227"/>
      <c r="I813" s="227"/>
    </row>
    <row r="814" spans="1:9" ht="13.5">
      <c r="A814" s="225" t="s">
        <v>1435</v>
      </c>
      <c r="B814" s="225" t="s">
        <v>1436</v>
      </c>
      <c r="C814" s="227">
        <f t="shared" si="137"/>
        <v>0</v>
      </c>
      <c r="D814" s="227"/>
      <c r="E814" s="227"/>
      <c r="F814" s="227"/>
      <c r="G814" s="227"/>
      <c r="H814" s="227"/>
      <c r="I814" s="227"/>
    </row>
    <row r="815" spans="1:9" ht="13.5">
      <c r="A815" s="225" t="s">
        <v>1437</v>
      </c>
      <c r="B815" s="225" t="s">
        <v>1438</v>
      </c>
      <c r="C815" s="227">
        <f t="shared" si="137"/>
        <v>0</v>
      </c>
      <c r="D815" s="227"/>
      <c r="E815" s="227"/>
      <c r="F815" s="227"/>
      <c r="G815" s="227"/>
      <c r="H815" s="227"/>
      <c r="I815" s="227"/>
    </row>
    <row r="816" spans="1:9" ht="13.5">
      <c r="A816" s="225" t="s">
        <v>1439</v>
      </c>
      <c r="B816" s="225" t="s">
        <v>1440</v>
      </c>
      <c r="C816" s="227">
        <f t="shared" si="137"/>
        <v>0</v>
      </c>
      <c r="D816" s="227"/>
      <c r="E816" s="227"/>
      <c r="F816" s="227"/>
      <c r="G816" s="227"/>
      <c r="H816" s="227"/>
      <c r="I816" s="227"/>
    </row>
    <row r="817" spans="1:9" ht="13.5">
      <c r="A817" s="225" t="s">
        <v>1441</v>
      </c>
      <c r="B817" s="225" t="s">
        <v>1442</v>
      </c>
      <c r="C817" s="227">
        <f t="shared" si="137"/>
        <v>0</v>
      </c>
      <c r="D817" s="227"/>
      <c r="E817" s="227"/>
      <c r="F817" s="227"/>
      <c r="G817" s="227"/>
      <c r="H817" s="227"/>
      <c r="I817" s="227"/>
    </row>
    <row r="818" spans="1:9" ht="13.5">
      <c r="A818" s="225" t="s">
        <v>1443</v>
      </c>
      <c r="B818" s="225" t="s">
        <v>1444</v>
      </c>
      <c r="C818" s="227">
        <f t="shared" si="137"/>
        <v>0</v>
      </c>
      <c r="D818" s="227"/>
      <c r="E818" s="227"/>
      <c r="F818" s="227"/>
      <c r="G818" s="227"/>
      <c r="H818" s="227"/>
      <c r="I818" s="227"/>
    </row>
    <row r="819" spans="1:9" ht="13.5">
      <c r="A819" s="225" t="s">
        <v>1445</v>
      </c>
      <c r="B819" s="225" t="s">
        <v>1446</v>
      </c>
      <c r="C819" s="227">
        <f t="shared" si="137"/>
        <v>0</v>
      </c>
      <c r="D819" s="227"/>
      <c r="E819" s="227"/>
      <c r="F819" s="227"/>
      <c r="G819" s="227"/>
      <c r="H819" s="227"/>
      <c r="I819" s="227"/>
    </row>
    <row r="820" spans="1:9" ht="13.5">
      <c r="A820" s="225" t="s">
        <v>1447</v>
      </c>
      <c r="B820" s="225" t="s">
        <v>3826</v>
      </c>
      <c r="C820" s="227">
        <f t="shared" si="137"/>
        <v>0</v>
      </c>
      <c r="D820" s="227"/>
      <c r="E820" s="227"/>
      <c r="F820" s="227"/>
      <c r="G820" s="227"/>
      <c r="H820" s="227"/>
      <c r="I820" s="227"/>
    </row>
    <row r="821" spans="1:9" ht="13.5">
      <c r="A821" s="225" t="s">
        <v>1448</v>
      </c>
      <c r="B821" s="225" t="s">
        <v>1449</v>
      </c>
      <c r="C821" s="227">
        <f t="shared" si="137"/>
        <v>0</v>
      </c>
      <c r="D821" s="227"/>
      <c r="E821" s="227"/>
      <c r="F821" s="227"/>
      <c r="G821" s="227"/>
      <c r="H821" s="227"/>
      <c r="I821" s="227"/>
    </row>
    <row r="822" spans="1:9" ht="13.5">
      <c r="A822" s="225" t="s">
        <v>1450</v>
      </c>
      <c r="B822" s="225" t="s">
        <v>3743</v>
      </c>
      <c r="C822" s="227">
        <f t="shared" si="137"/>
        <v>0</v>
      </c>
      <c r="D822" s="227"/>
      <c r="E822" s="227"/>
      <c r="F822" s="227"/>
      <c r="G822" s="227"/>
      <c r="H822" s="227"/>
      <c r="I822" s="227"/>
    </row>
    <row r="823" spans="1:9" ht="13.5">
      <c r="A823" s="225" t="s">
        <v>1451</v>
      </c>
      <c r="B823" s="225" t="s">
        <v>1452</v>
      </c>
      <c r="C823" s="227">
        <f t="shared" si="137"/>
        <v>0</v>
      </c>
      <c r="D823" s="227"/>
      <c r="E823" s="227"/>
      <c r="F823" s="227"/>
      <c r="G823" s="227"/>
      <c r="H823" s="227"/>
      <c r="I823" s="227"/>
    </row>
    <row r="824" spans="1:9" ht="13.5">
      <c r="A824" s="225" t="s">
        <v>1453</v>
      </c>
      <c r="B824" s="226" t="s">
        <v>1454</v>
      </c>
      <c r="C824" s="227">
        <f t="shared" si="137"/>
        <v>0</v>
      </c>
      <c r="D824" s="227">
        <f aca="true" t="shared" si="148" ref="D824:I824">SUM(D825:D825)</f>
        <v>0</v>
      </c>
      <c r="E824" s="227">
        <f t="shared" si="148"/>
        <v>0</v>
      </c>
      <c r="F824" s="227">
        <f t="shared" si="148"/>
        <v>0</v>
      </c>
      <c r="G824" s="227">
        <f t="shared" si="148"/>
        <v>0</v>
      </c>
      <c r="H824" s="227">
        <f t="shared" si="148"/>
        <v>0</v>
      </c>
      <c r="I824" s="227">
        <f t="shared" si="148"/>
        <v>0</v>
      </c>
    </row>
    <row r="825" spans="1:9" ht="13.5">
      <c r="A825" s="225">
        <v>2119999</v>
      </c>
      <c r="B825" s="225" t="s">
        <v>1455</v>
      </c>
      <c r="C825" s="227">
        <f t="shared" si="137"/>
        <v>0</v>
      </c>
      <c r="D825" s="227"/>
      <c r="E825" s="227"/>
      <c r="F825" s="227"/>
      <c r="G825" s="227"/>
      <c r="H825" s="227"/>
      <c r="I825" s="227"/>
    </row>
    <row r="826" spans="1:9" ht="13.5">
      <c r="A826" s="225" t="s">
        <v>1456</v>
      </c>
      <c r="B826" s="226" t="s">
        <v>1457</v>
      </c>
      <c r="C826" s="227">
        <f t="shared" si="137"/>
        <v>2857</v>
      </c>
      <c r="D826" s="227">
        <f aca="true" t="shared" si="149" ref="D826:I826">D827+D838+D840+D843+D845+D847</f>
        <v>1143</v>
      </c>
      <c r="E826" s="227">
        <f t="shared" si="149"/>
        <v>0</v>
      </c>
      <c r="F826" s="227">
        <f t="shared" si="149"/>
        <v>0</v>
      </c>
      <c r="G826" s="227">
        <f t="shared" si="149"/>
        <v>0</v>
      </c>
      <c r="H826" s="227">
        <f t="shared" si="149"/>
        <v>0</v>
      </c>
      <c r="I826" s="227">
        <f t="shared" si="149"/>
        <v>1714</v>
      </c>
    </row>
    <row r="827" spans="1:9" ht="13.5">
      <c r="A827" s="225" t="s">
        <v>1458</v>
      </c>
      <c r="B827" s="226" t="s">
        <v>1459</v>
      </c>
      <c r="C827" s="227">
        <f t="shared" si="137"/>
        <v>663</v>
      </c>
      <c r="D827" s="227">
        <f aca="true" t="shared" si="150" ref="D827:I827">SUM(D828:D837)</f>
        <v>663</v>
      </c>
      <c r="E827" s="227">
        <f t="shared" si="150"/>
        <v>0</v>
      </c>
      <c r="F827" s="227">
        <f t="shared" si="150"/>
        <v>0</v>
      </c>
      <c r="G827" s="227">
        <f t="shared" si="150"/>
        <v>0</v>
      </c>
      <c r="H827" s="227">
        <f t="shared" si="150"/>
        <v>0</v>
      </c>
      <c r="I827" s="227">
        <f t="shared" si="150"/>
        <v>0</v>
      </c>
    </row>
    <row r="828" spans="1:9" ht="13.5">
      <c r="A828" s="225" t="s">
        <v>1460</v>
      </c>
      <c r="B828" s="225" t="s">
        <v>3725</v>
      </c>
      <c r="C828" s="227">
        <f t="shared" si="137"/>
        <v>243</v>
      </c>
      <c r="D828" s="227">
        <v>243</v>
      </c>
      <c r="E828" s="227"/>
      <c r="F828" s="227"/>
      <c r="G828" s="227"/>
      <c r="H828" s="227"/>
      <c r="I828" s="227"/>
    </row>
    <row r="829" spans="1:9" ht="13.5">
      <c r="A829" s="225" t="s">
        <v>1461</v>
      </c>
      <c r="B829" s="225" t="s">
        <v>3727</v>
      </c>
      <c r="C829" s="227">
        <f t="shared" si="137"/>
        <v>0</v>
      </c>
      <c r="D829" s="227"/>
      <c r="E829" s="227"/>
      <c r="F829" s="227"/>
      <c r="G829" s="227"/>
      <c r="H829" s="227"/>
      <c r="I829" s="227"/>
    </row>
    <row r="830" spans="1:9" ht="13.5">
      <c r="A830" s="225" t="s">
        <v>1462</v>
      </c>
      <c r="B830" s="225" t="s">
        <v>3729</v>
      </c>
      <c r="C830" s="227">
        <f t="shared" si="137"/>
        <v>0</v>
      </c>
      <c r="D830" s="227"/>
      <c r="E830" s="227"/>
      <c r="F830" s="227"/>
      <c r="G830" s="227"/>
      <c r="H830" s="227"/>
      <c r="I830" s="227"/>
    </row>
    <row r="831" spans="1:9" ht="13.5">
      <c r="A831" s="225" t="s">
        <v>1463</v>
      </c>
      <c r="B831" s="225" t="s">
        <v>1464</v>
      </c>
      <c r="C831" s="227">
        <f t="shared" si="137"/>
        <v>420</v>
      </c>
      <c r="D831" s="227">
        <v>420</v>
      </c>
      <c r="E831" s="227"/>
      <c r="F831" s="227"/>
      <c r="G831" s="227"/>
      <c r="H831" s="227"/>
      <c r="I831" s="227"/>
    </row>
    <row r="832" spans="1:9" ht="13.5">
      <c r="A832" s="225" t="s">
        <v>1465</v>
      </c>
      <c r="B832" s="225" t="s">
        <v>1466</v>
      </c>
      <c r="C832" s="227">
        <f t="shared" si="137"/>
        <v>0</v>
      </c>
      <c r="D832" s="227"/>
      <c r="E832" s="227"/>
      <c r="F832" s="227"/>
      <c r="G832" s="227"/>
      <c r="H832" s="227"/>
      <c r="I832" s="227"/>
    </row>
    <row r="833" spans="1:9" ht="13.5">
      <c r="A833" s="225" t="s">
        <v>1467</v>
      </c>
      <c r="B833" s="225" t="s">
        <v>1468</v>
      </c>
      <c r="C833" s="227">
        <f t="shared" si="137"/>
        <v>0</v>
      </c>
      <c r="D833" s="227"/>
      <c r="E833" s="227"/>
      <c r="F833" s="227"/>
      <c r="G833" s="227"/>
      <c r="H833" s="227"/>
      <c r="I833" s="227"/>
    </row>
    <row r="834" spans="1:9" ht="13.5">
      <c r="A834" s="225" t="s">
        <v>1469</v>
      </c>
      <c r="B834" s="225" t="s">
        <v>1470</v>
      </c>
      <c r="C834" s="227">
        <f t="shared" si="137"/>
        <v>0</v>
      </c>
      <c r="D834" s="227"/>
      <c r="E834" s="227"/>
      <c r="F834" s="227"/>
      <c r="G834" s="227"/>
      <c r="H834" s="227"/>
      <c r="I834" s="227"/>
    </row>
    <row r="835" spans="1:9" ht="13.5">
      <c r="A835" s="225" t="s">
        <v>1471</v>
      </c>
      <c r="B835" s="225" t="s">
        <v>1472</v>
      </c>
      <c r="C835" s="227">
        <f t="shared" si="137"/>
        <v>0</v>
      </c>
      <c r="D835" s="227"/>
      <c r="E835" s="227"/>
      <c r="F835" s="227"/>
      <c r="G835" s="227"/>
      <c r="H835" s="227"/>
      <c r="I835" s="227"/>
    </row>
    <row r="836" spans="1:9" ht="13.5">
      <c r="A836" s="225" t="s">
        <v>1473</v>
      </c>
      <c r="B836" s="225" t="s">
        <v>1474</v>
      </c>
      <c r="C836" s="227">
        <f t="shared" si="137"/>
        <v>0</v>
      </c>
      <c r="D836" s="227"/>
      <c r="E836" s="227"/>
      <c r="F836" s="227"/>
      <c r="G836" s="227"/>
      <c r="H836" s="227"/>
      <c r="I836" s="227"/>
    </row>
    <row r="837" spans="1:9" ht="13.5">
      <c r="A837" s="225" t="s">
        <v>1475</v>
      </c>
      <c r="B837" s="225" t="s">
        <v>1476</v>
      </c>
      <c r="C837" s="227">
        <f t="shared" si="137"/>
        <v>0</v>
      </c>
      <c r="D837" s="227"/>
      <c r="E837" s="227"/>
      <c r="F837" s="227"/>
      <c r="G837" s="227"/>
      <c r="H837" s="227"/>
      <c r="I837" s="227"/>
    </row>
    <row r="838" spans="1:9" ht="13.5">
      <c r="A838" s="225" t="s">
        <v>1477</v>
      </c>
      <c r="B838" s="226" t="s">
        <v>1478</v>
      </c>
      <c r="C838" s="227">
        <f aca="true" t="shared" si="151" ref="C838:C901">SUM(D838:I838)</f>
        <v>20</v>
      </c>
      <c r="D838" s="227">
        <f aca="true" t="shared" si="152" ref="D838:I838">SUM(D839:D839)</f>
        <v>20</v>
      </c>
      <c r="E838" s="227">
        <f t="shared" si="152"/>
        <v>0</v>
      </c>
      <c r="F838" s="227">
        <f t="shared" si="152"/>
        <v>0</v>
      </c>
      <c r="G838" s="227">
        <f t="shared" si="152"/>
        <v>0</v>
      </c>
      <c r="H838" s="227">
        <f t="shared" si="152"/>
        <v>0</v>
      </c>
      <c r="I838" s="227">
        <f t="shared" si="152"/>
        <v>0</v>
      </c>
    </row>
    <row r="839" spans="1:9" ht="13.5">
      <c r="A839" s="225" t="s">
        <v>1479</v>
      </c>
      <c r="B839" s="225" t="s">
        <v>1480</v>
      </c>
      <c r="C839" s="227">
        <f t="shared" si="151"/>
        <v>20</v>
      </c>
      <c r="D839" s="227">
        <v>20</v>
      </c>
      <c r="E839" s="227"/>
      <c r="F839" s="227"/>
      <c r="G839" s="227"/>
      <c r="H839" s="227"/>
      <c r="I839" s="227"/>
    </row>
    <row r="840" spans="1:9" ht="13.5">
      <c r="A840" s="225" t="s">
        <v>1481</v>
      </c>
      <c r="B840" s="226" t="s">
        <v>1482</v>
      </c>
      <c r="C840" s="227">
        <f t="shared" si="151"/>
        <v>471</v>
      </c>
      <c r="D840" s="227">
        <f aca="true" t="shared" si="153" ref="D840:I840">SUM(D841:D842)</f>
        <v>121</v>
      </c>
      <c r="E840" s="227">
        <f t="shared" si="153"/>
        <v>0</v>
      </c>
      <c r="F840" s="227">
        <f t="shared" si="153"/>
        <v>0</v>
      </c>
      <c r="G840" s="227">
        <f t="shared" si="153"/>
        <v>0</v>
      </c>
      <c r="H840" s="227">
        <f t="shared" si="153"/>
        <v>0</v>
      </c>
      <c r="I840" s="227">
        <f t="shared" si="153"/>
        <v>350</v>
      </c>
    </row>
    <row r="841" spans="1:9" ht="13.5">
      <c r="A841" s="225" t="s">
        <v>1483</v>
      </c>
      <c r="B841" s="225" t="s">
        <v>1484</v>
      </c>
      <c r="C841" s="227">
        <f t="shared" si="151"/>
        <v>0</v>
      </c>
      <c r="D841" s="227"/>
      <c r="E841" s="227"/>
      <c r="F841" s="227"/>
      <c r="G841" s="227"/>
      <c r="H841" s="227"/>
      <c r="I841" s="227"/>
    </row>
    <row r="842" spans="1:9" ht="13.5">
      <c r="A842" s="225" t="s">
        <v>1485</v>
      </c>
      <c r="B842" s="225" t="s">
        <v>1486</v>
      </c>
      <c r="C842" s="227">
        <f t="shared" si="151"/>
        <v>471</v>
      </c>
      <c r="D842" s="227">
        <v>121</v>
      </c>
      <c r="E842" s="227"/>
      <c r="F842" s="227"/>
      <c r="G842" s="227"/>
      <c r="H842" s="227"/>
      <c r="I842" s="227">
        <v>350</v>
      </c>
    </row>
    <row r="843" spans="1:9" ht="13.5">
      <c r="A843" s="225" t="s">
        <v>1487</v>
      </c>
      <c r="B843" s="226" t="s">
        <v>1488</v>
      </c>
      <c r="C843" s="227">
        <f t="shared" si="151"/>
        <v>1075</v>
      </c>
      <c r="D843" s="227">
        <f aca="true" t="shared" si="154" ref="D843:I843">SUM(D844:D844)</f>
        <v>131</v>
      </c>
      <c r="E843" s="227">
        <f t="shared" si="154"/>
        <v>0</v>
      </c>
      <c r="F843" s="227">
        <f t="shared" si="154"/>
        <v>0</v>
      </c>
      <c r="G843" s="227">
        <f t="shared" si="154"/>
        <v>0</v>
      </c>
      <c r="H843" s="227">
        <f t="shared" si="154"/>
        <v>0</v>
      </c>
      <c r="I843" s="227">
        <f t="shared" si="154"/>
        <v>944</v>
      </c>
    </row>
    <row r="844" spans="1:9" ht="13.5">
      <c r="A844" s="225" t="s">
        <v>1489</v>
      </c>
      <c r="B844" s="225" t="s">
        <v>1490</v>
      </c>
      <c r="C844" s="227">
        <f t="shared" si="151"/>
        <v>1075</v>
      </c>
      <c r="D844" s="227">
        <v>131</v>
      </c>
      <c r="E844" s="227"/>
      <c r="F844" s="227"/>
      <c r="G844" s="227"/>
      <c r="H844" s="227"/>
      <c r="I844" s="227">
        <v>944</v>
      </c>
    </row>
    <row r="845" spans="1:9" ht="13.5">
      <c r="A845" s="225" t="s">
        <v>1491</v>
      </c>
      <c r="B845" s="226" t="s">
        <v>1492</v>
      </c>
      <c r="C845" s="227">
        <f t="shared" si="151"/>
        <v>0</v>
      </c>
      <c r="D845" s="227">
        <f aca="true" t="shared" si="155" ref="D845:I845">SUM(D846:D846)</f>
        <v>0</v>
      </c>
      <c r="E845" s="227">
        <f t="shared" si="155"/>
        <v>0</v>
      </c>
      <c r="F845" s="227">
        <f t="shared" si="155"/>
        <v>0</v>
      </c>
      <c r="G845" s="227">
        <f t="shared" si="155"/>
        <v>0</v>
      </c>
      <c r="H845" s="227">
        <f t="shared" si="155"/>
        <v>0</v>
      </c>
      <c r="I845" s="227">
        <f t="shared" si="155"/>
        <v>0</v>
      </c>
    </row>
    <row r="846" spans="1:9" ht="13.5">
      <c r="A846" s="225" t="s">
        <v>1493</v>
      </c>
      <c r="B846" s="225" t="s">
        <v>1494</v>
      </c>
      <c r="C846" s="227">
        <f t="shared" si="151"/>
        <v>0</v>
      </c>
      <c r="D846" s="227"/>
      <c r="E846" s="227"/>
      <c r="F846" s="227"/>
      <c r="G846" s="227"/>
      <c r="H846" s="227"/>
      <c r="I846" s="227"/>
    </row>
    <row r="847" spans="1:9" ht="13.5">
      <c r="A847" s="225" t="s">
        <v>1495</v>
      </c>
      <c r="B847" s="226" t="s">
        <v>1496</v>
      </c>
      <c r="C847" s="227">
        <f t="shared" si="151"/>
        <v>628</v>
      </c>
      <c r="D847" s="227">
        <f aca="true" t="shared" si="156" ref="D847:I847">SUM(D848:D848)</f>
        <v>208</v>
      </c>
      <c r="E847" s="227">
        <f t="shared" si="156"/>
        <v>0</v>
      </c>
      <c r="F847" s="227">
        <f t="shared" si="156"/>
        <v>0</v>
      </c>
      <c r="G847" s="227">
        <f t="shared" si="156"/>
        <v>0</v>
      </c>
      <c r="H847" s="227">
        <f t="shared" si="156"/>
        <v>0</v>
      </c>
      <c r="I847" s="227">
        <f t="shared" si="156"/>
        <v>420</v>
      </c>
    </row>
    <row r="848" spans="1:9" ht="13.5">
      <c r="A848" s="225">
        <v>2129999</v>
      </c>
      <c r="B848" s="225" t="s">
        <v>1497</v>
      </c>
      <c r="C848" s="227">
        <f t="shared" si="151"/>
        <v>628</v>
      </c>
      <c r="D848" s="227">
        <v>208</v>
      </c>
      <c r="E848" s="227"/>
      <c r="F848" s="227"/>
      <c r="G848" s="227"/>
      <c r="H848" s="227"/>
      <c r="I848" s="227">
        <v>420</v>
      </c>
    </row>
    <row r="849" spans="1:9" ht="13.5">
      <c r="A849" s="225" t="s">
        <v>1498</v>
      </c>
      <c r="B849" s="226" t="s">
        <v>1499</v>
      </c>
      <c r="C849" s="227">
        <f t="shared" si="151"/>
        <v>5801</v>
      </c>
      <c r="D849" s="227">
        <f aca="true" t="shared" si="157" ref="D849:I849">D850+D876+D901+D929+D940+D947+D954+D957</f>
        <v>2813</v>
      </c>
      <c r="E849" s="227">
        <f t="shared" si="157"/>
        <v>0</v>
      </c>
      <c r="F849" s="227">
        <f t="shared" si="157"/>
        <v>0</v>
      </c>
      <c r="G849" s="227">
        <f t="shared" si="157"/>
        <v>5</v>
      </c>
      <c r="H849" s="227">
        <f t="shared" si="157"/>
        <v>0</v>
      </c>
      <c r="I849" s="227">
        <f t="shared" si="157"/>
        <v>2983</v>
      </c>
    </row>
    <row r="850" spans="1:9" ht="13.5">
      <c r="A850" s="225" t="s">
        <v>1500</v>
      </c>
      <c r="B850" s="226" t="s">
        <v>1501</v>
      </c>
      <c r="C850" s="227">
        <f t="shared" si="151"/>
        <v>538</v>
      </c>
      <c r="D850" s="227">
        <f aca="true" t="shared" si="158" ref="D850:I850">SUM(D851:D875)</f>
        <v>538</v>
      </c>
      <c r="E850" s="227">
        <f t="shared" si="158"/>
        <v>0</v>
      </c>
      <c r="F850" s="227">
        <f t="shared" si="158"/>
        <v>0</v>
      </c>
      <c r="G850" s="227">
        <f t="shared" si="158"/>
        <v>0</v>
      </c>
      <c r="H850" s="227">
        <f t="shared" si="158"/>
        <v>0</v>
      </c>
      <c r="I850" s="227">
        <f t="shared" si="158"/>
        <v>0</v>
      </c>
    </row>
    <row r="851" spans="1:9" ht="13.5">
      <c r="A851" s="225" t="s">
        <v>1502</v>
      </c>
      <c r="B851" s="225" t="s">
        <v>3725</v>
      </c>
      <c r="C851" s="227">
        <f t="shared" si="151"/>
        <v>208</v>
      </c>
      <c r="D851" s="227">
        <v>208</v>
      </c>
      <c r="E851" s="227"/>
      <c r="F851" s="227"/>
      <c r="G851" s="227"/>
      <c r="H851" s="227"/>
      <c r="I851" s="227"/>
    </row>
    <row r="852" spans="1:9" ht="13.5">
      <c r="A852" s="225" t="s">
        <v>1503</v>
      </c>
      <c r="B852" s="225" t="s">
        <v>3727</v>
      </c>
      <c r="C852" s="227">
        <f t="shared" si="151"/>
        <v>0</v>
      </c>
      <c r="D852" s="227"/>
      <c r="E852" s="227"/>
      <c r="F852" s="227"/>
      <c r="G852" s="227"/>
      <c r="H852" s="227"/>
      <c r="I852" s="227"/>
    </row>
    <row r="853" spans="1:9" ht="13.5">
      <c r="A853" s="225" t="s">
        <v>1504</v>
      </c>
      <c r="B853" s="225" t="s">
        <v>3729</v>
      </c>
      <c r="C853" s="227">
        <f t="shared" si="151"/>
        <v>0</v>
      </c>
      <c r="D853" s="227"/>
      <c r="E853" s="227"/>
      <c r="F853" s="227"/>
      <c r="G853" s="227"/>
      <c r="H853" s="227"/>
      <c r="I853" s="227"/>
    </row>
    <row r="854" spans="1:9" ht="13.5">
      <c r="A854" s="225" t="s">
        <v>1505</v>
      </c>
      <c r="B854" s="225" t="s">
        <v>3743</v>
      </c>
      <c r="C854" s="227">
        <f t="shared" si="151"/>
        <v>234</v>
      </c>
      <c r="D854" s="227">
        <v>234</v>
      </c>
      <c r="E854" s="227"/>
      <c r="F854" s="227"/>
      <c r="G854" s="227"/>
      <c r="H854" s="227"/>
      <c r="I854" s="227"/>
    </row>
    <row r="855" spans="1:9" ht="13.5">
      <c r="A855" s="225" t="s">
        <v>1506</v>
      </c>
      <c r="B855" s="225" t="s">
        <v>1507</v>
      </c>
      <c r="C855" s="227">
        <f t="shared" si="151"/>
        <v>0</v>
      </c>
      <c r="D855" s="227"/>
      <c r="E855" s="227"/>
      <c r="F855" s="227"/>
      <c r="G855" s="227"/>
      <c r="H855" s="227"/>
      <c r="I855" s="227"/>
    </row>
    <row r="856" spans="1:9" ht="13.5">
      <c r="A856" s="225" t="s">
        <v>1508</v>
      </c>
      <c r="B856" s="225" t="s">
        <v>1509</v>
      </c>
      <c r="C856" s="227">
        <f t="shared" si="151"/>
        <v>12</v>
      </c>
      <c r="D856" s="227">
        <v>12</v>
      </c>
      <c r="E856" s="227"/>
      <c r="F856" s="227"/>
      <c r="G856" s="227"/>
      <c r="H856" s="227"/>
      <c r="I856" s="227"/>
    </row>
    <row r="857" spans="1:9" ht="13.5">
      <c r="A857" s="225" t="s">
        <v>1510</v>
      </c>
      <c r="B857" s="225" t="s">
        <v>1511</v>
      </c>
      <c r="C857" s="227">
        <f t="shared" si="151"/>
        <v>6</v>
      </c>
      <c r="D857" s="227">
        <v>6</v>
      </c>
      <c r="E857" s="227"/>
      <c r="F857" s="227"/>
      <c r="G857" s="227"/>
      <c r="H857" s="227"/>
      <c r="I857" s="227"/>
    </row>
    <row r="858" spans="1:9" ht="13.5">
      <c r="A858" s="225" t="s">
        <v>1512</v>
      </c>
      <c r="B858" s="225" t="s">
        <v>1513</v>
      </c>
      <c r="C858" s="227">
        <f t="shared" si="151"/>
        <v>18</v>
      </c>
      <c r="D858" s="227">
        <v>18</v>
      </c>
      <c r="E858" s="227"/>
      <c r="F858" s="227"/>
      <c r="G858" s="227"/>
      <c r="H858" s="227"/>
      <c r="I858" s="227"/>
    </row>
    <row r="859" spans="1:9" ht="13.5">
      <c r="A859" s="225" t="s">
        <v>1514</v>
      </c>
      <c r="B859" s="225" t="s">
        <v>1515</v>
      </c>
      <c r="C859" s="227">
        <f t="shared" si="151"/>
        <v>0</v>
      </c>
      <c r="D859" s="227"/>
      <c r="E859" s="227"/>
      <c r="F859" s="227"/>
      <c r="G859" s="227"/>
      <c r="H859" s="227"/>
      <c r="I859" s="227"/>
    </row>
    <row r="860" spans="1:9" ht="13.5">
      <c r="A860" s="225" t="s">
        <v>1516</v>
      </c>
      <c r="B860" s="225" t="s">
        <v>1517</v>
      </c>
      <c r="C860" s="227">
        <f t="shared" si="151"/>
        <v>0</v>
      </c>
      <c r="D860" s="227"/>
      <c r="E860" s="227"/>
      <c r="F860" s="227"/>
      <c r="G860" s="227"/>
      <c r="H860" s="227"/>
      <c r="I860" s="227"/>
    </row>
    <row r="861" spans="1:9" ht="13.5">
      <c r="A861" s="225" t="s">
        <v>1518</v>
      </c>
      <c r="B861" s="225" t="s">
        <v>1519</v>
      </c>
      <c r="C861" s="227">
        <f t="shared" si="151"/>
        <v>0</v>
      </c>
      <c r="D861" s="227"/>
      <c r="E861" s="227"/>
      <c r="F861" s="227"/>
      <c r="G861" s="227"/>
      <c r="H861" s="227"/>
      <c r="I861" s="227"/>
    </row>
    <row r="862" spans="1:9" ht="13.5">
      <c r="A862" s="225" t="s">
        <v>1520</v>
      </c>
      <c r="B862" s="225" t="s">
        <v>1521</v>
      </c>
      <c r="C862" s="227">
        <f t="shared" si="151"/>
        <v>0</v>
      </c>
      <c r="D862" s="227"/>
      <c r="E862" s="227"/>
      <c r="F862" s="227"/>
      <c r="G862" s="227"/>
      <c r="H862" s="227"/>
      <c r="I862" s="227"/>
    </row>
    <row r="863" spans="1:9" ht="13.5">
      <c r="A863" s="225" t="s">
        <v>1522</v>
      </c>
      <c r="B863" s="225" t="s">
        <v>1523</v>
      </c>
      <c r="C863" s="227">
        <f t="shared" si="151"/>
        <v>20</v>
      </c>
      <c r="D863" s="227">
        <v>20</v>
      </c>
      <c r="E863" s="227"/>
      <c r="F863" s="227"/>
      <c r="G863" s="227"/>
      <c r="H863" s="227"/>
      <c r="I863" s="227"/>
    </row>
    <row r="864" spans="1:9" ht="13.5">
      <c r="A864" s="225" t="s">
        <v>1524</v>
      </c>
      <c r="B864" s="225" t="s">
        <v>1525</v>
      </c>
      <c r="C864" s="227">
        <f t="shared" si="151"/>
        <v>0</v>
      </c>
      <c r="D864" s="227"/>
      <c r="E864" s="227"/>
      <c r="F864" s="227"/>
      <c r="G864" s="227"/>
      <c r="H864" s="227"/>
      <c r="I864" s="227"/>
    </row>
    <row r="865" spans="1:9" ht="13.5">
      <c r="A865" s="225" t="s">
        <v>1526</v>
      </c>
      <c r="B865" s="225" t="s">
        <v>1527</v>
      </c>
      <c r="C865" s="227">
        <f t="shared" si="151"/>
        <v>0</v>
      </c>
      <c r="D865" s="227"/>
      <c r="E865" s="227"/>
      <c r="F865" s="227"/>
      <c r="G865" s="227"/>
      <c r="H865" s="227"/>
      <c r="I865" s="227"/>
    </row>
    <row r="866" spans="1:9" ht="13.5">
      <c r="A866" s="225" t="s">
        <v>1528</v>
      </c>
      <c r="B866" s="225" t="s">
        <v>1529</v>
      </c>
      <c r="C866" s="227">
        <f t="shared" si="151"/>
        <v>0</v>
      </c>
      <c r="D866" s="227"/>
      <c r="E866" s="227"/>
      <c r="F866" s="227"/>
      <c r="G866" s="227"/>
      <c r="H866" s="227"/>
      <c r="I866" s="227"/>
    </row>
    <row r="867" spans="1:9" ht="13.5">
      <c r="A867" s="225" t="s">
        <v>1530</v>
      </c>
      <c r="B867" s="225" t="s">
        <v>1531</v>
      </c>
      <c r="C867" s="227">
        <f t="shared" si="151"/>
        <v>0</v>
      </c>
      <c r="D867" s="227"/>
      <c r="E867" s="227"/>
      <c r="F867" s="227"/>
      <c r="G867" s="227"/>
      <c r="H867" s="227"/>
      <c r="I867" s="227"/>
    </row>
    <row r="868" spans="1:9" ht="13.5">
      <c r="A868" s="225" t="s">
        <v>1532</v>
      </c>
      <c r="B868" s="225" t="s">
        <v>1533</v>
      </c>
      <c r="C868" s="227">
        <f t="shared" si="151"/>
        <v>0</v>
      </c>
      <c r="D868" s="227"/>
      <c r="E868" s="227"/>
      <c r="F868" s="227"/>
      <c r="G868" s="227"/>
      <c r="H868" s="227"/>
      <c r="I868" s="227"/>
    </row>
    <row r="869" spans="1:9" ht="13.5">
      <c r="A869" s="225" t="s">
        <v>1534</v>
      </c>
      <c r="B869" s="225" t="s">
        <v>1535</v>
      </c>
      <c r="C869" s="227">
        <f t="shared" si="151"/>
        <v>0</v>
      </c>
      <c r="D869" s="227"/>
      <c r="E869" s="227"/>
      <c r="F869" s="227"/>
      <c r="G869" s="227"/>
      <c r="H869" s="227"/>
      <c r="I869" s="227"/>
    </row>
    <row r="870" spans="1:9" ht="13.5">
      <c r="A870" s="225" t="s">
        <v>1536</v>
      </c>
      <c r="B870" s="225" t="s">
        <v>1537</v>
      </c>
      <c r="C870" s="227">
        <f t="shared" si="151"/>
        <v>0</v>
      </c>
      <c r="D870" s="227"/>
      <c r="E870" s="227"/>
      <c r="F870" s="227"/>
      <c r="G870" s="227"/>
      <c r="H870" s="227"/>
      <c r="I870" s="227"/>
    </row>
    <row r="871" spans="1:9" ht="13.5">
      <c r="A871" s="225" t="s">
        <v>1538</v>
      </c>
      <c r="B871" s="225" t="s">
        <v>1539</v>
      </c>
      <c r="C871" s="227">
        <f t="shared" si="151"/>
        <v>0</v>
      </c>
      <c r="D871" s="227"/>
      <c r="E871" s="227"/>
      <c r="F871" s="227"/>
      <c r="G871" s="227"/>
      <c r="H871" s="227"/>
      <c r="I871" s="227"/>
    </row>
    <row r="872" spans="1:9" ht="13.5">
      <c r="A872" s="225" t="s">
        <v>1540</v>
      </c>
      <c r="B872" s="225" t="s">
        <v>1541</v>
      </c>
      <c r="C872" s="227">
        <f t="shared" si="151"/>
        <v>0</v>
      </c>
      <c r="D872" s="227"/>
      <c r="E872" s="227"/>
      <c r="F872" s="227"/>
      <c r="G872" s="227"/>
      <c r="H872" s="227"/>
      <c r="I872" s="227"/>
    </row>
    <row r="873" spans="1:9" ht="13.5">
      <c r="A873" s="225" t="s">
        <v>1542</v>
      </c>
      <c r="B873" s="225" t="s">
        <v>1543</v>
      </c>
      <c r="C873" s="227">
        <f t="shared" si="151"/>
        <v>0</v>
      </c>
      <c r="D873" s="227"/>
      <c r="E873" s="227"/>
      <c r="F873" s="227"/>
      <c r="G873" s="227"/>
      <c r="H873" s="227"/>
      <c r="I873" s="227"/>
    </row>
    <row r="874" spans="1:9" ht="13.5">
      <c r="A874" s="225" t="s">
        <v>1544</v>
      </c>
      <c r="B874" s="225" t="s">
        <v>1545</v>
      </c>
      <c r="C874" s="227">
        <f t="shared" si="151"/>
        <v>0</v>
      </c>
      <c r="D874" s="227"/>
      <c r="E874" s="227"/>
      <c r="F874" s="227"/>
      <c r="G874" s="227"/>
      <c r="H874" s="227"/>
      <c r="I874" s="227"/>
    </row>
    <row r="875" spans="1:9" ht="13.5">
      <c r="A875" s="225" t="s">
        <v>1546</v>
      </c>
      <c r="B875" s="225" t="s">
        <v>1547</v>
      </c>
      <c r="C875" s="227">
        <f t="shared" si="151"/>
        <v>40</v>
      </c>
      <c r="D875" s="227">
        <v>40</v>
      </c>
      <c r="E875" s="227"/>
      <c r="F875" s="227"/>
      <c r="G875" s="227"/>
      <c r="H875" s="227"/>
      <c r="I875" s="227"/>
    </row>
    <row r="876" spans="1:9" ht="13.5">
      <c r="A876" s="225" t="s">
        <v>1548</v>
      </c>
      <c r="B876" s="226" t="s">
        <v>1549</v>
      </c>
      <c r="C876" s="227">
        <f t="shared" si="151"/>
        <v>20</v>
      </c>
      <c r="D876" s="227">
        <f aca="true" t="shared" si="159" ref="D876:I876">SUM(D877:D900)</f>
        <v>20</v>
      </c>
      <c r="E876" s="227">
        <f t="shared" si="159"/>
        <v>0</v>
      </c>
      <c r="F876" s="227">
        <f t="shared" si="159"/>
        <v>0</v>
      </c>
      <c r="G876" s="227">
        <f t="shared" si="159"/>
        <v>0</v>
      </c>
      <c r="H876" s="227">
        <f t="shared" si="159"/>
        <v>0</v>
      </c>
      <c r="I876" s="227">
        <f t="shared" si="159"/>
        <v>0</v>
      </c>
    </row>
    <row r="877" spans="1:9" ht="13.5">
      <c r="A877" s="225" t="s">
        <v>1550</v>
      </c>
      <c r="B877" s="225" t="s">
        <v>3725</v>
      </c>
      <c r="C877" s="227">
        <f t="shared" si="151"/>
        <v>0</v>
      </c>
      <c r="D877" s="227"/>
      <c r="E877" s="227"/>
      <c r="F877" s="227"/>
      <c r="G877" s="227"/>
      <c r="H877" s="227"/>
      <c r="I877" s="227"/>
    </row>
    <row r="878" spans="1:9" ht="13.5">
      <c r="A878" s="225" t="s">
        <v>1551</v>
      </c>
      <c r="B878" s="225" t="s">
        <v>3727</v>
      </c>
      <c r="C878" s="227">
        <f t="shared" si="151"/>
        <v>0</v>
      </c>
      <c r="D878" s="227"/>
      <c r="E878" s="227"/>
      <c r="F878" s="227"/>
      <c r="G878" s="227"/>
      <c r="H878" s="227"/>
      <c r="I878" s="227"/>
    </row>
    <row r="879" spans="1:9" ht="13.5">
      <c r="A879" s="225" t="s">
        <v>1552</v>
      </c>
      <c r="B879" s="225" t="s">
        <v>3729</v>
      </c>
      <c r="C879" s="227">
        <f t="shared" si="151"/>
        <v>0</v>
      </c>
      <c r="D879" s="227"/>
      <c r="E879" s="227"/>
      <c r="F879" s="227"/>
      <c r="G879" s="227"/>
      <c r="H879" s="227"/>
      <c r="I879" s="227"/>
    </row>
    <row r="880" spans="1:9" ht="13.5">
      <c r="A880" s="225" t="s">
        <v>1553</v>
      </c>
      <c r="B880" s="225" t="s">
        <v>1554</v>
      </c>
      <c r="C880" s="227">
        <f t="shared" si="151"/>
        <v>0</v>
      </c>
      <c r="D880" s="227"/>
      <c r="E880" s="227"/>
      <c r="F880" s="227"/>
      <c r="G880" s="227"/>
      <c r="H880" s="227"/>
      <c r="I880" s="227"/>
    </row>
    <row r="881" spans="1:9" ht="13.5">
      <c r="A881" s="225" t="s">
        <v>1555</v>
      </c>
      <c r="B881" s="225" t="s">
        <v>1556</v>
      </c>
      <c r="C881" s="227">
        <f t="shared" si="151"/>
        <v>0</v>
      </c>
      <c r="D881" s="227"/>
      <c r="E881" s="227"/>
      <c r="F881" s="227"/>
      <c r="G881" s="227"/>
      <c r="H881" s="227"/>
      <c r="I881" s="227"/>
    </row>
    <row r="882" spans="1:9" ht="13.5">
      <c r="A882" s="225" t="s">
        <v>1557</v>
      </c>
      <c r="B882" s="225" t="s">
        <v>1558</v>
      </c>
      <c r="C882" s="227">
        <f t="shared" si="151"/>
        <v>0</v>
      </c>
      <c r="D882" s="227"/>
      <c r="E882" s="227"/>
      <c r="F882" s="227"/>
      <c r="G882" s="227"/>
      <c r="H882" s="227"/>
      <c r="I882" s="227"/>
    </row>
    <row r="883" spans="1:9" ht="13.5">
      <c r="A883" s="225" t="s">
        <v>1559</v>
      </c>
      <c r="B883" s="225" t="s">
        <v>1560</v>
      </c>
      <c r="C883" s="227">
        <f t="shared" si="151"/>
        <v>0</v>
      </c>
      <c r="D883" s="227"/>
      <c r="E883" s="227"/>
      <c r="F883" s="227"/>
      <c r="G883" s="227"/>
      <c r="H883" s="227"/>
      <c r="I883" s="227"/>
    </row>
    <row r="884" spans="1:9" ht="13.5">
      <c r="A884" s="225" t="s">
        <v>1561</v>
      </c>
      <c r="B884" s="225" t="s">
        <v>1562</v>
      </c>
      <c r="C884" s="227">
        <f t="shared" si="151"/>
        <v>0</v>
      </c>
      <c r="D884" s="227"/>
      <c r="E884" s="227"/>
      <c r="F884" s="227"/>
      <c r="G884" s="227"/>
      <c r="H884" s="227"/>
      <c r="I884" s="227"/>
    </row>
    <row r="885" spans="1:9" ht="13.5">
      <c r="A885" s="225" t="s">
        <v>1563</v>
      </c>
      <c r="B885" s="225" t="s">
        <v>1564</v>
      </c>
      <c r="C885" s="227">
        <f t="shared" si="151"/>
        <v>0</v>
      </c>
      <c r="D885" s="227"/>
      <c r="E885" s="227"/>
      <c r="F885" s="227"/>
      <c r="G885" s="227"/>
      <c r="H885" s="227"/>
      <c r="I885" s="227"/>
    </row>
    <row r="886" spans="1:9" ht="13.5">
      <c r="A886" s="225" t="s">
        <v>1565</v>
      </c>
      <c r="B886" s="225" t="s">
        <v>1566</v>
      </c>
      <c r="C886" s="227">
        <f t="shared" si="151"/>
        <v>0</v>
      </c>
      <c r="D886" s="227"/>
      <c r="E886" s="227"/>
      <c r="F886" s="227"/>
      <c r="G886" s="227"/>
      <c r="H886" s="227"/>
      <c r="I886" s="227"/>
    </row>
    <row r="887" spans="1:9" ht="13.5">
      <c r="A887" s="225" t="s">
        <v>1567</v>
      </c>
      <c r="B887" s="225" t="s">
        <v>1568</v>
      </c>
      <c r="C887" s="227">
        <f t="shared" si="151"/>
        <v>0</v>
      </c>
      <c r="D887" s="227"/>
      <c r="E887" s="227"/>
      <c r="F887" s="227"/>
      <c r="G887" s="227"/>
      <c r="H887" s="227"/>
      <c r="I887" s="227"/>
    </row>
    <row r="888" spans="1:9" ht="13.5">
      <c r="A888" s="225" t="s">
        <v>1569</v>
      </c>
      <c r="B888" s="225" t="s">
        <v>1570</v>
      </c>
      <c r="C888" s="227">
        <f t="shared" si="151"/>
        <v>0</v>
      </c>
      <c r="D888" s="227"/>
      <c r="E888" s="227"/>
      <c r="F888" s="227"/>
      <c r="G888" s="227"/>
      <c r="H888" s="227"/>
      <c r="I888" s="227"/>
    </row>
    <row r="889" spans="1:9" ht="13.5">
      <c r="A889" s="225" t="s">
        <v>1571</v>
      </c>
      <c r="B889" s="225" t="s">
        <v>1572</v>
      </c>
      <c r="C889" s="227">
        <f t="shared" si="151"/>
        <v>0</v>
      </c>
      <c r="D889" s="227"/>
      <c r="E889" s="227"/>
      <c r="F889" s="227"/>
      <c r="G889" s="227"/>
      <c r="H889" s="227"/>
      <c r="I889" s="227"/>
    </row>
    <row r="890" spans="1:9" ht="13.5">
      <c r="A890" s="225" t="s">
        <v>1573</v>
      </c>
      <c r="B890" s="225" t="s">
        <v>1574</v>
      </c>
      <c r="C890" s="227">
        <f t="shared" si="151"/>
        <v>0</v>
      </c>
      <c r="D890" s="227"/>
      <c r="E890" s="227"/>
      <c r="F890" s="227"/>
      <c r="G890" s="227"/>
      <c r="H890" s="227"/>
      <c r="I890" s="227"/>
    </row>
    <row r="891" spans="1:9" ht="13.5">
      <c r="A891" s="225" t="s">
        <v>1575</v>
      </c>
      <c r="B891" s="225" t="s">
        <v>1576</v>
      </c>
      <c r="C891" s="227">
        <f t="shared" si="151"/>
        <v>0</v>
      </c>
      <c r="D891" s="227"/>
      <c r="E891" s="227"/>
      <c r="F891" s="227"/>
      <c r="G891" s="227"/>
      <c r="H891" s="227"/>
      <c r="I891" s="227"/>
    </row>
    <row r="892" spans="1:9" ht="13.5">
      <c r="A892" s="225" t="s">
        <v>1577</v>
      </c>
      <c r="B892" s="225" t="s">
        <v>1578</v>
      </c>
      <c r="C892" s="227">
        <f t="shared" si="151"/>
        <v>0</v>
      </c>
      <c r="D892" s="227"/>
      <c r="E892" s="227"/>
      <c r="F892" s="227"/>
      <c r="G892" s="227"/>
      <c r="H892" s="227"/>
      <c r="I892" s="227"/>
    </row>
    <row r="893" spans="1:9" ht="13.5">
      <c r="A893" s="225" t="s">
        <v>1579</v>
      </c>
      <c r="B893" s="225" t="s">
        <v>1580</v>
      </c>
      <c r="C893" s="227">
        <f t="shared" si="151"/>
        <v>0</v>
      </c>
      <c r="D893" s="227"/>
      <c r="E893" s="227"/>
      <c r="F893" s="227"/>
      <c r="G893" s="227"/>
      <c r="H893" s="227"/>
      <c r="I893" s="227"/>
    </row>
    <row r="894" spans="1:9" ht="13.5">
      <c r="A894" s="225" t="s">
        <v>1581</v>
      </c>
      <c r="B894" s="225" t="s">
        <v>1582</v>
      </c>
      <c r="C894" s="227">
        <f t="shared" si="151"/>
        <v>0</v>
      </c>
      <c r="D894" s="227"/>
      <c r="E894" s="227"/>
      <c r="F894" s="227"/>
      <c r="G894" s="227"/>
      <c r="H894" s="227"/>
      <c r="I894" s="227"/>
    </row>
    <row r="895" spans="1:9" ht="13.5">
      <c r="A895" s="225" t="s">
        <v>1583</v>
      </c>
      <c r="B895" s="225" t="s">
        <v>1584</v>
      </c>
      <c r="C895" s="227">
        <f t="shared" si="151"/>
        <v>0</v>
      </c>
      <c r="D895" s="227"/>
      <c r="E895" s="227"/>
      <c r="F895" s="227"/>
      <c r="G895" s="227"/>
      <c r="H895" s="227"/>
      <c r="I895" s="227"/>
    </row>
    <row r="896" spans="1:9" ht="13.5">
      <c r="A896" s="225" t="s">
        <v>1585</v>
      </c>
      <c r="B896" s="225" t="s">
        <v>1586</v>
      </c>
      <c r="C896" s="227">
        <f t="shared" si="151"/>
        <v>0</v>
      </c>
      <c r="D896" s="227"/>
      <c r="E896" s="227"/>
      <c r="F896" s="227"/>
      <c r="G896" s="227"/>
      <c r="H896" s="227"/>
      <c r="I896" s="227"/>
    </row>
    <row r="897" spans="1:9" ht="13.5">
      <c r="A897" s="225" t="s">
        <v>1587</v>
      </c>
      <c r="B897" s="233" t="s">
        <v>1588</v>
      </c>
      <c r="C897" s="227">
        <f t="shared" si="151"/>
        <v>0</v>
      </c>
      <c r="D897" s="227"/>
      <c r="E897" s="227"/>
      <c r="F897" s="227"/>
      <c r="G897" s="227"/>
      <c r="H897" s="227"/>
      <c r="I897" s="227"/>
    </row>
    <row r="898" spans="1:9" ht="13.5">
      <c r="A898" s="225" t="s">
        <v>1589</v>
      </c>
      <c r="B898" s="233" t="s">
        <v>1590</v>
      </c>
      <c r="C898" s="227">
        <f t="shared" si="151"/>
        <v>0</v>
      </c>
      <c r="D898" s="227"/>
      <c r="E898" s="227"/>
      <c r="F898" s="227"/>
      <c r="G898" s="227"/>
      <c r="H898" s="227"/>
      <c r="I898" s="227"/>
    </row>
    <row r="899" spans="1:9" ht="13.5">
      <c r="A899" s="225" t="s">
        <v>1591</v>
      </c>
      <c r="B899" s="233" t="s">
        <v>1592</v>
      </c>
      <c r="C899" s="227">
        <f t="shared" si="151"/>
        <v>0</v>
      </c>
      <c r="D899" s="227"/>
      <c r="E899" s="227"/>
      <c r="F899" s="227"/>
      <c r="G899" s="227"/>
      <c r="H899" s="227"/>
      <c r="I899" s="227"/>
    </row>
    <row r="900" spans="1:9" ht="13.5">
      <c r="A900" s="225" t="s">
        <v>1593</v>
      </c>
      <c r="B900" s="225" t="s">
        <v>1594</v>
      </c>
      <c r="C900" s="227">
        <f t="shared" si="151"/>
        <v>20</v>
      </c>
      <c r="D900" s="227">
        <v>20</v>
      </c>
      <c r="E900" s="227"/>
      <c r="F900" s="227"/>
      <c r="G900" s="227"/>
      <c r="H900" s="227"/>
      <c r="I900" s="227"/>
    </row>
    <row r="901" spans="1:9" ht="13.5">
      <c r="A901" s="225" t="s">
        <v>1595</v>
      </c>
      <c r="B901" s="226" t="s">
        <v>1596</v>
      </c>
      <c r="C901" s="227">
        <f t="shared" si="151"/>
        <v>309</v>
      </c>
      <c r="D901" s="227">
        <f aca="true" t="shared" si="160" ref="D901:I901">SUM(D902:D928)</f>
        <v>309</v>
      </c>
      <c r="E901" s="227">
        <f t="shared" si="160"/>
        <v>0</v>
      </c>
      <c r="F901" s="227">
        <f t="shared" si="160"/>
        <v>0</v>
      </c>
      <c r="G901" s="227">
        <f t="shared" si="160"/>
        <v>0</v>
      </c>
      <c r="H901" s="227">
        <f t="shared" si="160"/>
        <v>0</v>
      </c>
      <c r="I901" s="227">
        <f t="shared" si="160"/>
        <v>0</v>
      </c>
    </row>
    <row r="902" spans="1:9" ht="13.5">
      <c r="A902" s="225" t="s">
        <v>1597</v>
      </c>
      <c r="B902" s="225" t="s">
        <v>3725</v>
      </c>
      <c r="C902" s="227">
        <f aca="true" t="shared" si="161" ref="C902:C965">SUM(D902:I902)</f>
        <v>88</v>
      </c>
      <c r="D902" s="227">
        <v>88</v>
      </c>
      <c r="E902" s="227"/>
      <c r="F902" s="227"/>
      <c r="G902" s="227"/>
      <c r="H902" s="227"/>
      <c r="I902" s="227"/>
    </row>
    <row r="903" spans="1:9" ht="13.5">
      <c r="A903" s="225" t="s">
        <v>1598</v>
      </c>
      <c r="B903" s="225" t="s">
        <v>3727</v>
      </c>
      <c r="C903" s="227">
        <f t="shared" si="161"/>
        <v>0</v>
      </c>
      <c r="D903" s="227"/>
      <c r="E903" s="227"/>
      <c r="F903" s="227"/>
      <c r="G903" s="227"/>
      <c r="H903" s="227"/>
      <c r="I903" s="227"/>
    </row>
    <row r="904" spans="1:9" ht="13.5">
      <c r="A904" s="225" t="s">
        <v>1599</v>
      </c>
      <c r="B904" s="225" t="s">
        <v>3729</v>
      </c>
      <c r="C904" s="227">
        <f t="shared" si="161"/>
        <v>0</v>
      </c>
      <c r="D904" s="227"/>
      <c r="E904" s="227"/>
      <c r="F904" s="227"/>
      <c r="G904" s="227"/>
      <c r="H904" s="227"/>
      <c r="I904" s="227"/>
    </row>
    <row r="905" spans="1:9" ht="13.5">
      <c r="A905" s="225" t="s">
        <v>1600</v>
      </c>
      <c r="B905" s="225" t="s">
        <v>1601</v>
      </c>
      <c r="C905" s="227">
        <f t="shared" si="161"/>
        <v>84</v>
      </c>
      <c r="D905" s="227">
        <v>84</v>
      </c>
      <c r="E905" s="227"/>
      <c r="F905" s="227"/>
      <c r="G905" s="227"/>
      <c r="H905" s="227"/>
      <c r="I905" s="227"/>
    </row>
    <row r="906" spans="1:9" ht="13.5">
      <c r="A906" s="225" t="s">
        <v>1602</v>
      </c>
      <c r="B906" s="225" t="s">
        <v>1603</v>
      </c>
      <c r="C906" s="227">
        <f t="shared" si="161"/>
        <v>0</v>
      </c>
      <c r="D906" s="227"/>
      <c r="E906" s="227"/>
      <c r="F906" s="227"/>
      <c r="G906" s="227"/>
      <c r="H906" s="227"/>
      <c r="I906" s="227"/>
    </row>
    <row r="907" spans="1:9" ht="13.5">
      <c r="A907" s="225" t="s">
        <v>1604</v>
      </c>
      <c r="B907" s="225" t="s">
        <v>1605</v>
      </c>
      <c r="C907" s="227">
        <f t="shared" si="161"/>
        <v>0</v>
      </c>
      <c r="D907" s="227"/>
      <c r="E907" s="227"/>
      <c r="F907" s="227"/>
      <c r="G907" s="227"/>
      <c r="H907" s="227"/>
      <c r="I907" s="227"/>
    </row>
    <row r="908" spans="1:9" ht="13.5">
      <c r="A908" s="225" t="s">
        <v>1606</v>
      </c>
      <c r="B908" s="225" t="s">
        <v>1607</v>
      </c>
      <c r="C908" s="227">
        <f t="shared" si="161"/>
        <v>0</v>
      </c>
      <c r="D908" s="227"/>
      <c r="E908" s="227"/>
      <c r="F908" s="227"/>
      <c r="G908" s="227"/>
      <c r="H908" s="227"/>
      <c r="I908" s="227"/>
    </row>
    <row r="909" spans="1:9" ht="13.5">
      <c r="A909" s="225" t="s">
        <v>1608</v>
      </c>
      <c r="B909" s="225" t="s">
        <v>1609</v>
      </c>
      <c r="C909" s="227">
        <f t="shared" si="161"/>
        <v>20</v>
      </c>
      <c r="D909" s="227">
        <v>20</v>
      </c>
      <c r="E909" s="227"/>
      <c r="F909" s="227"/>
      <c r="G909" s="227"/>
      <c r="H909" s="227"/>
      <c r="I909" s="227"/>
    </row>
    <row r="910" spans="1:9" ht="13.5">
      <c r="A910" s="225" t="s">
        <v>1610</v>
      </c>
      <c r="B910" s="225" t="s">
        <v>1611</v>
      </c>
      <c r="C910" s="227">
        <f t="shared" si="161"/>
        <v>10</v>
      </c>
      <c r="D910" s="227">
        <v>10</v>
      </c>
      <c r="E910" s="227"/>
      <c r="F910" s="227"/>
      <c r="G910" s="227"/>
      <c r="H910" s="227"/>
      <c r="I910" s="227"/>
    </row>
    <row r="911" spans="1:9" ht="13.5">
      <c r="A911" s="225" t="s">
        <v>1612</v>
      </c>
      <c r="B911" s="225" t="s">
        <v>1613</v>
      </c>
      <c r="C911" s="227">
        <f t="shared" si="161"/>
        <v>0</v>
      </c>
      <c r="D911" s="227"/>
      <c r="E911" s="227"/>
      <c r="F911" s="227"/>
      <c r="G911" s="227"/>
      <c r="H911" s="227"/>
      <c r="I911" s="227"/>
    </row>
    <row r="912" spans="1:9" ht="13.5">
      <c r="A912" s="225" t="s">
        <v>1614</v>
      </c>
      <c r="B912" s="225" t="s">
        <v>1615</v>
      </c>
      <c r="C912" s="227">
        <f t="shared" si="161"/>
        <v>30</v>
      </c>
      <c r="D912" s="227">
        <v>30</v>
      </c>
      <c r="E912" s="227"/>
      <c r="F912" s="227"/>
      <c r="G912" s="227"/>
      <c r="H912" s="227"/>
      <c r="I912" s="227"/>
    </row>
    <row r="913" spans="1:9" ht="13.5">
      <c r="A913" s="225" t="s">
        <v>1616</v>
      </c>
      <c r="B913" s="225" t="s">
        <v>1617</v>
      </c>
      <c r="C913" s="227">
        <f t="shared" si="161"/>
        <v>4</v>
      </c>
      <c r="D913" s="227">
        <v>4</v>
      </c>
      <c r="E913" s="227"/>
      <c r="F913" s="227"/>
      <c r="G913" s="227"/>
      <c r="H913" s="227"/>
      <c r="I913" s="227"/>
    </row>
    <row r="914" spans="1:9" ht="13.5">
      <c r="A914" s="225" t="s">
        <v>1618</v>
      </c>
      <c r="B914" s="225" t="s">
        <v>1619</v>
      </c>
      <c r="C914" s="227">
        <f t="shared" si="161"/>
        <v>0</v>
      </c>
      <c r="D914" s="227"/>
      <c r="E914" s="227"/>
      <c r="F914" s="227"/>
      <c r="G914" s="227"/>
      <c r="H914" s="227"/>
      <c r="I914" s="227"/>
    </row>
    <row r="915" spans="1:9" ht="13.5">
      <c r="A915" s="225" t="s">
        <v>1620</v>
      </c>
      <c r="B915" s="225" t="s">
        <v>1621</v>
      </c>
      <c r="C915" s="227">
        <f t="shared" si="161"/>
        <v>53</v>
      </c>
      <c r="D915" s="227">
        <v>53</v>
      </c>
      <c r="E915" s="227"/>
      <c r="F915" s="227"/>
      <c r="G915" s="227"/>
      <c r="H915" s="227"/>
      <c r="I915" s="227"/>
    </row>
    <row r="916" spans="1:9" ht="13.5">
      <c r="A916" s="225" t="s">
        <v>1622</v>
      </c>
      <c r="B916" s="225" t="s">
        <v>1623</v>
      </c>
      <c r="C916" s="227">
        <f t="shared" si="161"/>
        <v>0</v>
      </c>
      <c r="D916" s="227"/>
      <c r="E916" s="227"/>
      <c r="F916" s="227"/>
      <c r="G916" s="227"/>
      <c r="H916" s="227"/>
      <c r="I916" s="227"/>
    </row>
    <row r="917" spans="1:9" ht="13.5">
      <c r="A917" s="225" t="s">
        <v>1624</v>
      </c>
      <c r="B917" s="225" t="s">
        <v>1625</v>
      </c>
      <c r="C917" s="227">
        <f t="shared" si="161"/>
        <v>0</v>
      </c>
      <c r="D917" s="227"/>
      <c r="E917" s="227"/>
      <c r="F917" s="227"/>
      <c r="G917" s="227"/>
      <c r="H917" s="227"/>
      <c r="I917" s="227"/>
    </row>
    <row r="918" spans="1:9" ht="13.5">
      <c r="A918" s="225" t="s">
        <v>1626</v>
      </c>
      <c r="B918" s="225" t="s">
        <v>1627</v>
      </c>
      <c r="C918" s="227">
        <f t="shared" si="161"/>
        <v>0</v>
      </c>
      <c r="D918" s="227"/>
      <c r="E918" s="227"/>
      <c r="F918" s="227"/>
      <c r="G918" s="227"/>
      <c r="H918" s="227"/>
      <c r="I918" s="227"/>
    </row>
    <row r="919" spans="1:9" ht="13.5">
      <c r="A919" s="225" t="s">
        <v>1628</v>
      </c>
      <c r="B919" s="225" t="s">
        <v>1629</v>
      </c>
      <c r="C919" s="227">
        <f t="shared" si="161"/>
        <v>0</v>
      </c>
      <c r="D919" s="227"/>
      <c r="E919" s="227"/>
      <c r="F919" s="227"/>
      <c r="G919" s="227"/>
      <c r="H919" s="227"/>
      <c r="I919" s="227"/>
    </row>
    <row r="920" spans="1:9" ht="13.5">
      <c r="A920" s="225" t="s">
        <v>1630</v>
      </c>
      <c r="B920" s="225" t="s">
        <v>1631</v>
      </c>
      <c r="C920" s="227">
        <f t="shared" si="161"/>
        <v>0</v>
      </c>
      <c r="D920" s="227"/>
      <c r="E920" s="227"/>
      <c r="F920" s="227"/>
      <c r="G920" s="227"/>
      <c r="H920" s="227"/>
      <c r="I920" s="227"/>
    </row>
    <row r="921" spans="1:9" ht="13.5">
      <c r="A921" s="225" t="s">
        <v>1632</v>
      </c>
      <c r="B921" s="225" t="s">
        <v>1633</v>
      </c>
      <c r="C921" s="227">
        <f t="shared" si="161"/>
        <v>0</v>
      </c>
      <c r="D921" s="227"/>
      <c r="E921" s="227"/>
      <c r="F921" s="227"/>
      <c r="G921" s="227"/>
      <c r="H921" s="227"/>
      <c r="I921" s="227"/>
    </row>
    <row r="922" spans="1:9" ht="13.5">
      <c r="A922" s="225" t="s">
        <v>1634</v>
      </c>
      <c r="B922" s="225" t="s">
        <v>1635</v>
      </c>
      <c r="C922" s="227">
        <f t="shared" si="161"/>
        <v>0</v>
      </c>
      <c r="D922" s="227"/>
      <c r="E922" s="227"/>
      <c r="F922" s="227"/>
      <c r="G922" s="227"/>
      <c r="H922" s="227"/>
      <c r="I922" s="227"/>
    </row>
    <row r="923" spans="1:9" ht="13.5">
      <c r="A923" s="225" t="s">
        <v>1636</v>
      </c>
      <c r="B923" s="225" t="s">
        <v>1578</v>
      </c>
      <c r="C923" s="227">
        <f t="shared" si="161"/>
        <v>0</v>
      </c>
      <c r="D923" s="227"/>
      <c r="E923" s="227"/>
      <c r="F923" s="227"/>
      <c r="G923" s="227"/>
      <c r="H923" s="227"/>
      <c r="I923" s="227"/>
    </row>
    <row r="924" spans="1:9" ht="13.5">
      <c r="A924" s="225" t="s">
        <v>1637</v>
      </c>
      <c r="B924" s="225" t="s">
        <v>1638</v>
      </c>
      <c r="C924" s="227">
        <f t="shared" si="161"/>
        <v>0</v>
      </c>
      <c r="D924" s="227"/>
      <c r="E924" s="227"/>
      <c r="F924" s="227"/>
      <c r="G924" s="227"/>
      <c r="H924" s="227"/>
      <c r="I924" s="227"/>
    </row>
    <row r="925" spans="1:9" ht="13.5">
      <c r="A925" s="225" t="s">
        <v>1639</v>
      </c>
      <c r="B925" s="225" t="s">
        <v>1640</v>
      </c>
      <c r="C925" s="227">
        <f t="shared" si="161"/>
        <v>0</v>
      </c>
      <c r="D925" s="227"/>
      <c r="E925" s="227"/>
      <c r="F925" s="227"/>
      <c r="G925" s="227"/>
      <c r="H925" s="227"/>
      <c r="I925" s="227"/>
    </row>
    <row r="926" spans="1:9" ht="13.5">
      <c r="A926" s="225" t="s">
        <v>1641</v>
      </c>
      <c r="B926" s="225" t="s">
        <v>1642</v>
      </c>
      <c r="C926" s="227">
        <f t="shared" si="161"/>
        <v>0</v>
      </c>
      <c r="D926" s="227"/>
      <c r="E926" s="227"/>
      <c r="F926" s="227"/>
      <c r="G926" s="227"/>
      <c r="H926" s="227"/>
      <c r="I926" s="227"/>
    </row>
    <row r="927" spans="1:9" ht="13.5">
      <c r="A927" s="225" t="s">
        <v>1643</v>
      </c>
      <c r="B927" s="225" t="s">
        <v>1644</v>
      </c>
      <c r="C927" s="227">
        <f t="shared" si="161"/>
        <v>0</v>
      </c>
      <c r="D927" s="227"/>
      <c r="E927" s="227"/>
      <c r="F927" s="227"/>
      <c r="G927" s="227"/>
      <c r="H927" s="227"/>
      <c r="I927" s="227"/>
    </row>
    <row r="928" spans="1:9" ht="13.5">
      <c r="A928" s="225" t="s">
        <v>1645</v>
      </c>
      <c r="B928" s="225" t="s">
        <v>1646</v>
      </c>
      <c r="C928" s="227">
        <f t="shared" si="161"/>
        <v>20</v>
      </c>
      <c r="D928" s="227">
        <v>20</v>
      </c>
      <c r="E928" s="227"/>
      <c r="F928" s="227"/>
      <c r="G928" s="227"/>
      <c r="H928" s="227"/>
      <c r="I928" s="227"/>
    </row>
    <row r="929" spans="1:9" ht="13.5">
      <c r="A929" s="225" t="s">
        <v>1647</v>
      </c>
      <c r="B929" s="226" t="s">
        <v>1648</v>
      </c>
      <c r="C929" s="227">
        <f t="shared" si="161"/>
        <v>3232</v>
      </c>
      <c r="D929" s="227">
        <f aca="true" t="shared" si="162" ref="D929:I929">SUM(D930:D939)</f>
        <v>249</v>
      </c>
      <c r="E929" s="227">
        <f t="shared" si="162"/>
        <v>0</v>
      </c>
      <c r="F929" s="227">
        <f t="shared" si="162"/>
        <v>0</v>
      </c>
      <c r="G929" s="227">
        <f t="shared" si="162"/>
        <v>0</v>
      </c>
      <c r="H929" s="227">
        <f t="shared" si="162"/>
        <v>0</v>
      </c>
      <c r="I929" s="227">
        <f t="shared" si="162"/>
        <v>2983</v>
      </c>
    </row>
    <row r="930" spans="1:9" ht="13.5">
      <c r="A930" s="225" t="s">
        <v>1649</v>
      </c>
      <c r="B930" s="225" t="s">
        <v>3725</v>
      </c>
      <c r="C930" s="227">
        <f t="shared" si="161"/>
        <v>114</v>
      </c>
      <c r="D930" s="227">
        <v>114</v>
      </c>
      <c r="E930" s="227"/>
      <c r="F930" s="227"/>
      <c r="G930" s="227"/>
      <c r="H930" s="227"/>
      <c r="I930" s="227"/>
    </row>
    <row r="931" spans="1:9" ht="13.5">
      <c r="A931" s="225" t="s">
        <v>1650</v>
      </c>
      <c r="B931" s="225" t="s">
        <v>3727</v>
      </c>
      <c r="C931" s="227">
        <f t="shared" si="161"/>
        <v>10</v>
      </c>
      <c r="D931" s="227">
        <v>10</v>
      </c>
      <c r="E931" s="227"/>
      <c r="F931" s="227"/>
      <c r="G931" s="227"/>
      <c r="H931" s="227"/>
      <c r="I931" s="227"/>
    </row>
    <row r="932" spans="1:9" ht="13.5">
      <c r="A932" s="225" t="s">
        <v>1651</v>
      </c>
      <c r="B932" s="225" t="s">
        <v>3729</v>
      </c>
      <c r="C932" s="227">
        <f t="shared" si="161"/>
        <v>0</v>
      </c>
      <c r="D932" s="227"/>
      <c r="E932" s="227"/>
      <c r="F932" s="227"/>
      <c r="G932" s="227"/>
      <c r="H932" s="227"/>
      <c r="I932" s="227"/>
    </row>
    <row r="933" spans="1:9" ht="13.5">
      <c r="A933" s="225" t="s">
        <v>1652</v>
      </c>
      <c r="B933" s="225" t="s">
        <v>1653</v>
      </c>
      <c r="C933" s="227">
        <f t="shared" si="161"/>
        <v>0</v>
      </c>
      <c r="D933" s="227"/>
      <c r="E933" s="227"/>
      <c r="F933" s="227"/>
      <c r="G933" s="227"/>
      <c r="H933" s="227"/>
      <c r="I933" s="227"/>
    </row>
    <row r="934" spans="1:9" ht="13.5">
      <c r="A934" s="225" t="s">
        <v>1654</v>
      </c>
      <c r="B934" s="225" t="s">
        <v>1655</v>
      </c>
      <c r="C934" s="227">
        <f t="shared" si="161"/>
        <v>0</v>
      </c>
      <c r="D934" s="227"/>
      <c r="E934" s="227"/>
      <c r="F934" s="227"/>
      <c r="G934" s="227"/>
      <c r="H934" s="227"/>
      <c r="I934" s="227"/>
    </row>
    <row r="935" spans="1:9" ht="13.5">
      <c r="A935" s="225" t="s">
        <v>1656</v>
      </c>
      <c r="B935" s="225" t="s">
        <v>1657</v>
      </c>
      <c r="C935" s="227">
        <f t="shared" si="161"/>
        <v>0</v>
      </c>
      <c r="D935" s="227"/>
      <c r="E935" s="227"/>
      <c r="F935" s="227"/>
      <c r="G935" s="227"/>
      <c r="H935" s="227"/>
      <c r="I935" s="227"/>
    </row>
    <row r="936" spans="1:9" ht="13.5">
      <c r="A936" s="225" t="s">
        <v>1658</v>
      </c>
      <c r="B936" s="225" t="s">
        <v>1659</v>
      </c>
      <c r="C936" s="227">
        <f t="shared" si="161"/>
        <v>0</v>
      </c>
      <c r="D936" s="227"/>
      <c r="E936" s="227"/>
      <c r="F936" s="227"/>
      <c r="G936" s="227"/>
      <c r="H936" s="227"/>
      <c r="I936" s="227"/>
    </row>
    <row r="937" spans="1:9" ht="13.5">
      <c r="A937" s="225" t="s">
        <v>1660</v>
      </c>
      <c r="B937" s="225" t="s">
        <v>1661</v>
      </c>
      <c r="C937" s="227">
        <f t="shared" si="161"/>
        <v>0</v>
      </c>
      <c r="D937" s="227"/>
      <c r="E937" s="227"/>
      <c r="F937" s="227"/>
      <c r="G937" s="227"/>
      <c r="H937" s="227"/>
      <c r="I937" s="227"/>
    </row>
    <row r="938" spans="1:9" ht="13.5">
      <c r="A938" s="225" t="s">
        <v>1662</v>
      </c>
      <c r="B938" s="225" t="s">
        <v>1663</v>
      </c>
      <c r="C938" s="227">
        <f t="shared" si="161"/>
        <v>28</v>
      </c>
      <c r="D938" s="227">
        <v>28</v>
      </c>
      <c r="E938" s="227"/>
      <c r="F938" s="227"/>
      <c r="G938" s="227"/>
      <c r="H938" s="227"/>
      <c r="I938" s="227"/>
    </row>
    <row r="939" spans="1:9" ht="13.5">
      <c r="A939" s="225" t="s">
        <v>1664</v>
      </c>
      <c r="B939" s="225" t="s">
        <v>1665</v>
      </c>
      <c r="C939" s="227">
        <f t="shared" si="161"/>
        <v>3080</v>
      </c>
      <c r="D939" s="227">
        <v>97</v>
      </c>
      <c r="E939" s="227"/>
      <c r="F939" s="227"/>
      <c r="G939" s="227"/>
      <c r="H939" s="227"/>
      <c r="I939" s="227">
        <v>2983</v>
      </c>
    </row>
    <row r="940" spans="1:9" ht="13.5">
      <c r="A940" s="225" t="s">
        <v>1666</v>
      </c>
      <c r="B940" s="226" t="s">
        <v>1667</v>
      </c>
      <c r="C940" s="227">
        <f t="shared" si="161"/>
        <v>1541</v>
      </c>
      <c r="D940" s="227">
        <f aca="true" t="shared" si="163" ref="D940:I940">SUM(D941:D946)</f>
        <v>1541</v>
      </c>
      <c r="E940" s="227">
        <f t="shared" si="163"/>
        <v>0</v>
      </c>
      <c r="F940" s="227">
        <f t="shared" si="163"/>
        <v>0</v>
      </c>
      <c r="G940" s="227">
        <f t="shared" si="163"/>
        <v>0</v>
      </c>
      <c r="H940" s="227">
        <f t="shared" si="163"/>
        <v>0</v>
      </c>
      <c r="I940" s="227">
        <f t="shared" si="163"/>
        <v>0</v>
      </c>
    </row>
    <row r="941" spans="1:9" ht="13.5">
      <c r="A941" s="225" t="s">
        <v>1668</v>
      </c>
      <c r="B941" s="225" t="s">
        <v>1669</v>
      </c>
      <c r="C941" s="227">
        <f t="shared" si="161"/>
        <v>0</v>
      </c>
      <c r="D941" s="227"/>
      <c r="E941" s="227"/>
      <c r="F941" s="227"/>
      <c r="G941" s="227"/>
      <c r="H941" s="227"/>
      <c r="I941" s="227"/>
    </row>
    <row r="942" spans="1:9" ht="13.5">
      <c r="A942" s="225" t="s">
        <v>1670</v>
      </c>
      <c r="B942" s="225" t="s">
        <v>1671</v>
      </c>
      <c r="C942" s="227">
        <f t="shared" si="161"/>
        <v>0</v>
      </c>
      <c r="D942" s="227"/>
      <c r="E942" s="227"/>
      <c r="F942" s="227"/>
      <c r="G942" s="227"/>
      <c r="H942" s="227"/>
      <c r="I942" s="227"/>
    </row>
    <row r="943" spans="1:9" ht="13.5">
      <c r="A943" s="225" t="s">
        <v>1672</v>
      </c>
      <c r="B943" s="225" t="s">
        <v>1673</v>
      </c>
      <c r="C943" s="227">
        <f t="shared" si="161"/>
        <v>1485</v>
      </c>
      <c r="D943" s="227">
        <v>1485</v>
      </c>
      <c r="E943" s="227"/>
      <c r="F943" s="227"/>
      <c r="G943" s="227"/>
      <c r="H943" s="227"/>
      <c r="I943" s="227"/>
    </row>
    <row r="944" spans="1:9" ht="13.5">
      <c r="A944" s="225" t="s">
        <v>1674</v>
      </c>
      <c r="B944" s="225" t="s">
        <v>1675</v>
      </c>
      <c r="C944" s="227">
        <f t="shared" si="161"/>
        <v>0</v>
      </c>
      <c r="D944" s="227"/>
      <c r="E944" s="227"/>
      <c r="F944" s="227"/>
      <c r="G944" s="227"/>
      <c r="H944" s="227"/>
      <c r="I944" s="227"/>
    </row>
    <row r="945" spans="1:9" ht="13.5">
      <c r="A945" s="225" t="s">
        <v>1676</v>
      </c>
      <c r="B945" s="225" t="s">
        <v>1677</v>
      </c>
      <c r="C945" s="227">
        <f t="shared" si="161"/>
        <v>56</v>
      </c>
      <c r="D945" s="227">
        <v>56</v>
      </c>
      <c r="E945" s="227"/>
      <c r="F945" s="227"/>
      <c r="G945" s="227"/>
      <c r="H945" s="227"/>
      <c r="I945" s="227"/>
    </row>
    <row r="946" spans="1:9" ht="13.5">
      <c r="A946" s="225" t="s">
        <v>1678</v>
      </c>
      <c r="B946" s="225" t="s">
        <v>1679</v>
      </c>
      <c r="C946" s="227">
        <f t="shared" si="161"/>
        <v>0</v>
      </c>
      <c r="D946" s="227"/>
      <c r="E946" s="227"/>
      <c r="F946" s="227"/>
      <c r="G946" s="227"/>
      <c r="H946" s="227"/>
      <c r="I946" s="227"/>
    </row>
    <row r="947" spans="1:9" ht="13.5">
      <c r="A947" s="225" t="s">
        <v>1680</v>
      </c>
      <c r="B947" s="226" t="s">
        <v>1681</v>
      </c>
      <c r="C947" s="227">
        <f t="shared" si="161"/>
        <v>161</v>
      </c>
      <c r="D947" s="227">
        <f aca="true" t="shared" si="164" ref="D947:I947">SUM(D948:D953)</f>
        <v>156</v>
      </c>
      <c r="E947" s="227">
        <f t="shared" si="164"/>
        <v>0</v>
      </c>
      <c r="F947" s="227">
        <f t="shared" si="164"/>
        <v>0</v>
      </c>
      <c r="G947" s="227">
        <f t="shared" si="164"/>
        <v>5</v>
      </c>
      <c r="H947" s="227">
        <f t="shared" si="164"/>
        <v>0</v>
      </c>
      <c r="I947" s="227">
        <f t="shared" si="164"/>
        <v>0</v>
      </c>
    </row>
    <row r="948" spans="1:9" ht="13.5">
      <c r="A948" s="225" t="s">
        <v>1682</v>
      </c>
      <c r="B948" s="225" t="s">
        <v>1683</v>
      </c>
      <c r="C948" s="227">
        <f t="shared" si="161"/>
        <v>0</v>
      </c>
      <c r="D948" s="227"/>
      <c r="E948" s="227"/>
      <c r="F948" s="227"/>
      <c r="G948" s="227"/>
      <c r="H948" s="227"/>
      <c r="I948" s="227"/>
    </row>
    <row r="949" spans="1:9" ht="13.5">
      <c r="A949" s="225" t="s">
        <v>1684</v>
      </c>
      <c r="B949" s="225" t="s">
        <v>1685</v>
      </c>
      <c r="C949" s="227">
        <f t="shared" si="161"/>
        <v>0</v>
      </c>
      <c r="D949" s="227"/>
      <c r="E949" s="227"/>
      <c r="F949" s="227"/>
      <c r="G949" s="227"/>
      <c r="H949" s="227"/>
      <c r="I949" s="227"/>
    </row>
    <row r="950" spans="1:9" ht="13.5">
      <c r="A950" s="225" t="s">
        <v>1686</v>
      </c>
      <c r="B950" s="225" t="s">
        <v>1687</v>
      </c>
      <c r="C950" s="227">
        <f t="shared" si="161"/>
        <v>150</v>
      </c>
      <c r="D950" s="227">
        <v>150</v>
      </c>
      <c r="E950" s="227"/>
      <c r="F950" s="227"/>
      <c r="G950" s="227"/>
      <c r="H950" s="227"/>
      <c r="I950" s="227"/>
    </row>
    <row r="951" spans="1:9" ht="13.5">
      <c r="A951" s="225" t="s">
        <v>1688</v>
      </c>
      <c r="B951" s="225" t="s">
        <v>1689</v>
      </c>
      <c r="C951" s="227">
        <f t="shared" si="161"/>
        <v>6</v>
      </c>
      <c r="D951" s="227">
        <v>6</v>
      </c>
      <c r="E951" s="227"/>
      <c r="F951" s="227"/>
      <c r="G951" s="227"/>
      <c r="H951" s="227"/>
      <c r="I951" s="227"/>
    </row>
    <row r="952" spans="1:9" ht="13.5">
      <c r="A952" s="225" t="s">
        <v>1690</v>
      </c>
      <c r="B952" s="225" t="s">
        <v>1691</v>
      </c>
      <c r="C952" s="227">
        <f t="shared" si="161"/>
        <v>0</v>
      </c>
      <c r="D952" s="227"/>
      <c r="E952" s="227"/>
      <c r="F952" s="227"/>
      <c r="G952" s="227"/>
      <c r="H952" s="227"/>
      <c r="I952" s="227"/>
    </row>
    <row r="953" spans="1:9" ht="13.5">
      <c r="A953" s="225" t="s">
        <v>1692</v>
      </c>
      <c r="B953" s="225" t="s">
        <v>1693</v>
      </c>
      <c r="C953" s="227">
        <f t="shared" si="161"/>
        <v>5</v>
      </c>
      <c r="D953" s="227"/>
      <c r="E953" s="227"/>
      <c r="F953" s="227"/>
      <c r="G953" s="227">
        <v>5</v>
      </c>
      <c r="H953" s="227"/>
      <c r="I953" s="227"/>
    </row>
    <row r="954" spans="1:9" ht="13.5">
      <c r="A954" s="225" t="s">
        <v>1694</v>
      </c>
      <c r="B954" s="226" t="s">
        <v>1695</v>
      </c>
      <c r="C954" s="227">
        <f t="shared" si="161"/>
        <v>0</v>
      </c>
      <c r="D954" s="227">
        <f aca="true" t="shared" si="165" ref="D954:I954">SUM(D955:D956)</f>
        <v>0</v>
      </c>
      <c r="E954" s="227">
        <f t="shared" si="165"/>
        <v>0</v>
      </c>
      <c r="F954" s="227">
        <f t="shared" si="165"/>
        <v>0</v>
      </c>
      <c r="G954" s="227">
        <f t="shared" si="165"/>
        <v>0</v>
      </c>
      <c r="H954" s="227">
        <f t="shared" si="165"/>
        <v>0</v>
      </c>
      <c r="I954" s="227">
        <f t="shared" si="165"/>
        <v>0</v>
      </c>
    </row>
    <row r="955" spans="1:9" ht="13.5">
      <c r="A955" s="225" t="s">
        <v>1696</v>
      </c>
      <c r="B955" s="225" t="s">
        <v>1697</v>
      </c>
      <c r="C955" s="227">
        <f t="shared" si="161"/>
        <v>0</v>
      </c>
      <c r="D955" s="227"/>
      <c r="E955" s="227"/>
      <c r="F955" s="227"/>
      <c r="G955" s="227"/>
      <c r="H955" s="227"/>
      <c r="I955" s="227"/>
    </row>
    <row r="956" spans="1:9" ht="13.5">
      <c r="A956" s="225">
        <v>2130999</v>
      </c>
      <c r="B956" s="225" t="s">
        <v>1698</v>
      </c>
      <c r="C956" s="227">
        <f t="shared" si="161"/>
        <v>0</v>
      </c>
      <c r="D956" s="227"/>
      <c r="E956" s="227"/>
      <c r="F956" s="227"/>
      <c r="G956" s="227"/>
      <c r="H956" s="227"/>
      <c r="I956" s="227"/>
    </row>
    <row r="957" spans="1:9" ht="13.5">
      <c r="A957" s="225" t="s">
        <v>1699</v>
      </c>
      <c r="B957" s="226" t="s">
        <v>1700</v>
      </c>
      <c r="C957" s="227">
        <f t="shared" si="161"/>
        <v>0</v>
      </c>
      <c r="D957" s="227">
        <f aca="true" t="shared" si="166" ref="D957:I957">SUM(D958:D959)</f>
        <v>0</v>
      </c>
      <c r="E957" s="227">
        <f t="shared" si="166"/>
        <v>0</v>
      </c>
      <c r="F957" s="227">
        <f t="shared" si="166"/>
        <v>0</v>
      </c>
      <c r="G957" s="227">
        <f t="shared" si="166"/>
        <v>0</v>
      </c>
      <c r="H957" s="227">
        <f t="shared" si="166"/>
        <v>0</v>
      </c>
      <c r="I957" s="227">
        <f t="shared" si="166"/>
        <v>0</v>
      </c>
    </row>
    <row r="958" spans="1:9" ht="13.5">
      <c r="A958" s="225" t="s">
        <v>1701</v>
      </c>
      <c r="B958" s="225" t="s">
        <v>1702</v>
      </c>
      <c r="C958" s="227">
        <f t="shared" si="161"/>
        <v>0</v>
      </c>
      <c r="D958" s="227"/>
      <c r="E958" s="227"/>
      <c r="F958" s="227"/>
      <c r="G958" s="227"/>
      <c r="H958" s="227"/>
      <c r="I958" s="227"/>
    </row>
    <row r="959" spans="1:9" ht="13.5">
      <c r="A959" s="229" t="s">
        <v>1703</v>
      </c>
      <c r="B959" s="229" t="s">
        <v>1704</v>
      </c>
      <c r="C959" s="227">
        <f t="shared" si="161"/>
        <v>0</v>
      </c>
      <c r="D959" s="228"/>
      <c r="E959" s="228"/>
      <c r="F959" s="228"/>
      <c r="G959" s="228"/>
      <c r="H959" s="228"/>
      <c r="I959" s="228"/>
    </row>
    <row r="960" spans="1:9" ht="13.5">
      <c r="A960" s="225" t="s">
        <v>1705</v>
      </c>
      <c r="B960" s="226" t="s">
        <v>1706</v>
      </c>
      <c r="C960" s="227">
        <f t="shared" si="161"/>
        <v>918</v>
      </c>
      <c r="D960" s="227">
        <f aca="true" t="shared" si="167" ref="D960:I960">D961+D984+D994+D1004+D1009+D1016+D1021</f>
        <v>623</v>
      </c>
      <c r="E960" s="227">
        <f t="shared" si="167"/>
        <v>0</v>
      </c>
      <c r="F960" s="227">
        <f t="shared" si="167"/>
        <v>0</v>
      </c>
      <c r="G960" s="227">
        <f t="shared" si="167"/>
        <v>0</v>
      </c>
      <c r="H960" s="227">
        <f t="shared" si="167"/>
        <v>0</v>
      </c>
      <c r="I960" s="227">
        <f t="shared" si="167"/>
        <v>295</v>
      </c>
    </row>
    <row r="961" spans="1:9" ht="13.5">
      <c r="A961" s="225" t="s">
        <v>1707</v>
      </c>
      <c r="B961" s="226" t="s">
        <v>1708</v>
      </c>
      <c r="C961" s="227">
        <f t="shared" si="161"/>
        <v>834</v>
      </c>
      <c r="D961" s="227">
        <f aca="true" t="shared" si="168" ref="D961:I961">SUM(D962:D983)</f>
        <v>539</v>
      </c>
      <c r="E961" s="227">
        <f t="shared" si="168"/>
        <v>0</v>
      </c>
      <c r="F961" s="227">
        <f t="shared" si="168"/>
        <v>0</v>
      </c>
      <c r="G961" s="227">
        <f t="shared" si="168"/>
        <v>0</v>
      </c>
      <c r="H961" s="227">
        <f t="shared" si="168"/>
        <v>0</v>
      </c>
      <c r="I961" s="227">
        <f t="shared" si="168"/>
        <v>295</v>
      </c>
    </row>
    <row r="962" spans="1:9" ht="13.5">
      <c r="A962" s="225" t="s">
        <v>1709</v>
      </c>
      <c r="B962" s="225" t="s">
        <v>3725</v>
      </c>
      <c r="C962" s="227">
        <f t="shared" si="161"/>
        <v>133</v>
      </c>
      <c r="D962" s="227">
        <v>133</v>
      </c>
      <c r="E962" s="227"/>
      <c r="F962" s="227"/>
      <c r="G962" s="227"/>
      <c r="H962" s="227"/>
      <c r="I962" s="227"/>
    </row>
    <row r="963" spans="1:9" ht="13.5">
      <c r="A963" s="225" t="s">
        <v>1710</v>
      </c>
      <c r="B963" s="225" t="s">
        <v>3727</v>
      </c>
      <c r="C963" s="227">
        <f t="shared" si="161"/>
        <v>0</v>
      </c>
      <c r="D963" s="227"/>
      <c r="E963" s="227"/>
      <c r="F963" s="227"/>
      <c r="G963" s="227"/>
      <c r="H963" s="227"/>
      <c r="I963" s="227"/>
    </row>
    <row r="964" spans="1:9" ht="13.5">
      <c r="A964" s="225" t="s">
        <v>1711</v>
      </c>
      <c r="B964" s="225" t="s">
        <v>3729</v>
      </c>
      <c r="C964" s="227">
        <f t="shared" si="161"/>
        <v>0</v>
      </c>
      <c r="D964" s="227"/>
      <c r="E964" s="227"/>
      <c r="F964" s="227"/>
      <c r="G964" s="227"/>
      <c r="H964" s="227"/>
      <c r="I964" s="227"/>
    </row>
    <row r="965" spans="1:9" ht="13.5">
      <c r="A965" s="225" t="s">
        <v>1712</v>
      </c>
      <c r="B965" s="225" t="s">
        <v>1713</v>
      </c>
      <c r="C965" s="227">
        <f t="shared" si="161"/>
        <v>72</v>
      </c>
      <c r="D965" s="227">
        <v>72</v>
      </c>
      <c r="E965" s="227"/>
      <c r="F965" s="227"/>
      <c r="G965" s="227"/>
      <c r="H965" s="227"/>
      <c r="I965" s="227"/>
    </row>
    <row r="966" spans="1:9" ht="13.5">
      <c r="A966" s="225" t="s">
        <v>1714</v>
      </c>
      <c r="B966" s="225" t="s">
        <v>1715</v>
      </c>
      <c r="C966" s="227">
        <f aca="true" t="shared" si="169" ref="C966:C1029">SUM(D966:I966)</f>
        <v>395</v>
      </c>
      <c r="D966" s="227">
        <v>245</v>
      </c>
      <c r="E966" s="227"/>
      <c r="F966" s="227"/>
      <c r="G966" s="227"/>
      <c r="H966" s="227"/>
      <c r="I966" s="227">
        <v>150</v>
      </c>
    </row>
    <row r="967" spans="1:9" ht="13.5">
      <c r="A967" s="225" t="s">
        <v>1716</v>
      </c>
      <c r="B967" s="225" t="s">
        <v>1717</v>
      </c>
      <c r="C967" s="227">
        <f t="shared" si="169"/>
        <v>0</v>
      </c>
      <c r="D967" s="227"/>
      <c r="E967" s="227"/>
      <c r="F967" s="227"/>
      <c r="G967" s="227"/>
      <c r="H967" s="227"/>
      <c r="I967" s="227"/>
    </row>
    <row r="968" spans="1:9" ht="13.5">
      <c r="A968" s="225" t="s">
        <v>1718</v>
      </c>
      <c r="B968" s="225" t="s">
        <v>1719</v>
      </c>
      <c r="C968" s="227">
        <f t="shared" si="169"/>
        <v>145</v>
      </c>
      <c r="D968" s="227"/>
      <c r="E968" s="227"/>
      <c r="F968" s="227"/>
      <c r="G968" s="227"/>
      <c r="H968" s="227"/>
      <c r="I968" s="227">
        <v>145</v>
      </c>
    </row>
    <row r="969" spans="1:9" ht="13.5">
      <c r="A969" s="225" t="s">
        <v>1720</v>
      </c>
      <c r="B969" s="225" t="s">
        <v>1721</v>
      </c>
      <c r="C969" s="227">
        <f t="shared" si="169"/>
        <v>0</v>
      </c>
      <c r="D969" s="227"/>
      <c r="E969" s="227"/>
      <c r="F969" s="227"/>
      <c r="G969" s="227"/>
      <c r="H969" s="227"/>
      <c r="I969" s="227"/>
    </row>
    <row r="970" spans="1:9" ht="13.5">
      <c r="A970" s="225" t="s">
        <v>1722</v>
      </c>
      <c r="B970" s="225" t="s">
        <v>1723</v>
      </c>
      <c r="C970" s="227">
        <f t="shared" si="169"/>
        <v>89</v>
      </c>
      <c r="D970" s="227">
        <v>89</v>
      </c>
      <c r="E970" s="227"/>
      <c r="F970" s="227"/>
      <c r="G970" s="227"/>
      <c r="H970" s="227"/>
      <c r="I970" s="227"/>
    </row>
    <row r="971" spans="1:9" ht="13.5">
      <c r="A971" s="225" t="s">
        <v>1724</v>
      </c>
      <c r="B971" s="225" t="s">
        <v>1725</v>
      </c>
      <c r="C971" s="227">
        <f t="shared" si="169"/>
        <v>0</v>
      </c>
      <c r="D971" s="227"/>
      <c r="E971" s="227"/>
      <c r="F971" s="227"/>
      <c r="G971" s="227"/>
      <c r="H971" s="227"/>
      <c r="I971" s="227"/>
    </row>
    <row r="972" spans="1:9" ht="13.5">
      <c r="A972" s="225" t="s">
        <v>1726</v>
      </c>
      <c r="B972" s="225" t="s">
        <v>1727</v>
      </c>
      <c r="C972" s="227">
        <f t="shared" si="169"/>
        <v>0</v>
      </c>
      <c r="D972" s="227"/>
      <c r="E972" s="227"/>
      <c r="F972" s="227"/>
      <c r="G972" s="227"/>
      <c r="H972" s="227"/>
      <c r="I972" s="227"/>
    </row>
    <row r="973" spans="1:9" ht="13.5">
      <c r="A973" s="225" t="s">
        <v>1728</v>
      </c>
      <c r="B973" s="225" t="s">
        <v>1729</v>
      </c>
      <c r="C973" s="227">
        <f t="shared" si="169"/>
        <v>0</v>
      </c>
      <c r="D973" s="227"/>
      <c r="E973" s="227"/>
      <c r="F973" s="227"/>
      <c r="G973" s="227"/>
      <c r="H973" s="227"/>
      <c r="I973" s="227"/>
    </row>
    <row r="974" spans="1:9" ht="13.5">
      <c r="A974" s="225" t="s">
        <v>1730</v>
      </c>
      <c r="B974" s="225" t="s">
        <v>1731</v>
      </c>
      <c r="C974" s="227">
        <f t="shared" si="169"/>
        <v>0</v>
      </c>
      <c r="D974" s="227"/>
      <c r="E974" s="227"/>
      <c r="F974" s="227"/>
      <c r="G974" s="227"/>
      <c r="H974" s="227"/>
      <c r="I974" s="227"/>
    </row>
    <row r="975" spans="1:9" ht="13.5">
      <c r="A975" s="225" t="s">
        <v>1732</v>
      </c>
      <c r="B975" s="225" t="s">
        <v>1733</v>
      </c>
      <c r="C975" s="227">
        <f t="shared" si="169"/>
        <v>0</v>
      </c>
      <c r="D975" s="227"/>
      <c r="E975" s="227"/>
      <c r="F975" s="227"/>
      <c r="G975" s="227"/>
      <c r="H975" s="227"/>
      <c r="I975" s="227"/>
    </row>
    <row r="976" spans="1:9" ht="13.5">
      <c r="A976" s="225" t="s">
        <v>1734</v>
      </c>
      <c r="B976" s="225" t="s">
        <v>1735</v>
      </c>
      <c r="C976" s="227">
        <f t="shared" si="169"/>
        <v>0</v>
      </c>
      <c r="D976" s="227"/>
      <c r="E976" s="227"/>
      <c r="F976" s="227"/>
      <c r="G976" s="227"/>
      <c r="H976" s="227"/>
      <c r="I976" s="227"/>
    </row>
    <row r="977" spans="1:9" ht="13.5">
      <c r="A977" s="225" t="s">
        <v>1736</v>
      </c>
      <c r="B977" s="225" t="s">
        <v>1737</v>
      </c>
      <c r="C977" s="227">
        <f t="shared" si="169"/>
        <v>0</v>
      </c>
      <c r="D977" s="227"/>
      <c r="E977" s="227"/>
      <c r="F977" s="227"/>
      <c r="G977" s="227"/>
      <c r="H977" s="227"/>
      <c r="I977" s="227"/>
    </row>
    <row r="978" spans="1:9" ht="13.5">
      <c r="A978" s="225" t="s">
        <v>1738</v>
      </c>
      <c r="B978" s="225" t="s">
        <v>1739</v>
      </c>
      <c r="C978" s="227">
        <f t="shared" si="169"/>
        <v>0</v>
      </c>
      <c r="D978" s="227"/>
      <c r="E978" s="227"/>
      <c r="F978" s="227"/>
      <c r="G978" s="227"/>
      <c r="H978" s="227"/>
      <c r="I978" s="227"/>
    </row>
    <row r="979" spans="1:9" ht="13.5">
      <c r="A979" s="225" t="s">
        <v>1740</v>
      </c>
      <c r="B979" s="225" t="s">
        <v>1741</v>
      </c>
      <c r="C979" s="227">
        <f t="shared" si="169"/>
        <v>0</v>
      </c>
      <c r="D979" s="227"/>
      <c r="E979" s="227"/>
      <c r="F979" s="227"/>
      <c r="G979" s="227"/>
      <c r="H979" s="227"/>
      <c r="I979" s="227"/>
    </row>
    <row r="980" spans="1:9" ht="13.5">
      <c r="A980" s="225" t="s">
        <v>1742</v>
      </c>
      <c r="B980" s="225" t="s">
        <v>1743</v>
      </c>
      <c r="C980" s="227">
        <f t="shared" si="169"/>
        <v>0</v>
      </c>
      <c r="D980" s="227"/>
      <c r="E980" s="227"/>
      <c r="F980" s="227"/>
      <c r="G980" s="227"/>
      <c r="H980" s="227"/>
      <c r="I980" s="227"/>
    </row>
    <row r="981" spans="1:9" ht="13.5">
      <c r="A981" s="225" t="s">
        <v>1744</v>
      </c>
      <c r="B981" s="225" t="s">
        <v>1745</v>
      </c>
      <c r="C981" s="227">
        <f t="shared" si="169"/>
        <v>0</v>
      </c>
      <c r="D981" s="227"/>
      <c r="E981" s="227"/>
      <c r="F981" s="227"/>
      <c r="G981" s="227"/>
      <c r="H981" s="227"/>
      <c r="I981" s="227"/>
    </row>
    <row r="982" spans="1:9" ht="13.5">
      <c r="A982" s="225" t="s">
        <v>1746</v>
      </c>
      <c r="B982" s="225" t="s">
        <v>1747</v>
      </c>
      <c r="C982" s="227">
        <f t="shared" si="169"/>
        <v>0</v>
      </c>
      <c r="D982" s="227"/>
      <c r="E982" s="227"/>
      <c r="F982" s="227"/>
      <c r="G982" s="227"/>
      <c r="H982" s="227"/>
      <c r="I982" s="227"/>
    </row>
    <row r="983" spans="1:9" ht="13.5">
      <c r="A983" s="225" t="s">
        <v>1748</v>
      </c>
      <c r="B983" s="225" t="s">
        <v>1749</v>
      </c>
      <c r="C983" s="227">
        <f t="shared" si="169"/>
        <v>0</v>
      </c>
      <c r="D983" s="227"/>
      <c r="E983" s="227"/>
      <c r="F983" s="227"/>
      <c r="G983" s="227"/>
      <c r="H983" s="227"/>
      <c r="I983" s="227"/>
    </row>
    <row r="984" spans="1:9" ht="13.5">
      <c r="A984" s="225" t="s">
        <v>1750</v>
      </c>
      <c r="B984" s="226" t="s">
        <v>1751</v>
      </c>
      <c r="C984" s="227">
        <f t="shared" si="169"/>
        <v>84</v>
      </c>
      <c r="D984" s="227">
        <f aca="true" t="shared" si="170" ref="D984:I984">SUM(D985:D993)</f>
        <v>84</v>
      </c>
      <c r="E984" s="227">
        <f t="shared" si="170"/>
        <v>0</v>
      </c>
      <c r="F984" s="227">
        <f t="shared" si="170"/>
        <v>0</v>
      </c>
      <c r="G984" s="227">
        <f t="shared" si="170"/>
        <v>0</v>
      </c>
      <c r="H984" s="227">
        <f t="shared" si="170"/>
        <v>0</v>
      </c>
      <c r="I984" s="227">
        <f t="shared" si="170"/>
        <v>0</v>
      </c>
    </row>
    <row r="985" spans="1:9" ht="13.5">
      <c r="A985" s="225" t="s">
        <v>1752</v>
      </c>
      <c r="B985" s="225" t="s">
        <v>3725</v>
      </c>
      <c r="C985" s="227">
        <f t="shared" si="169"/>
        <v>0</v>
      </c>
      <c r="D985" s="227"/>
      <c r="E985" s="227"/>
      <c r="F985" s="227"/>
      <c r="G985" s="227"/>
      <c r="H985" s="227"/>
      <c r="I985" s="227"/>
    </row>
    <row r="986" spans="1:9" ht="13.5">
      <c r="A986" s="225" t="s">
        <v>1753</v>
      </c>
      <c r="B986" s="225" t="s">
        <v>3727</v>
      </c>
      <c r="C986" s="227">
        <f t="shared" si="169"/>
        <v>0</v>
      </c>
      <c r="D986" s="227"/>
      <c r="E986" s="227"/>
      <c r="F986" s="227"/>
      <c r="G986" s="227"/>
      <c r="H986" s="227"/>
      <c r="I986" s="227"/>
    </row>
    <row r="987" spans="1:9" ht="13.5">
      <c r="A987" s="225" t="s">
        <v>1754</v>
      </c>
      <c r="B987" s="225" t="s">
        <v>3729</v>
      </c>
      <c r="C987" s="227">
        <f t="shared" si="169"/>
        <v>0</v>
      </c>
      <c r="D987" s="227"/>
      <c r="E987" s="227"/>
      <c r="F987" s="227"/>
      <c r="G987" s="227"/>
      <c r="H987" s="227"/>
      <c r="I987" s="227"/>
    </row>
    <row r="988" spans="1:9" ht="13.5">
      <c r="A988" s="225" t="s">
        <v>1755</v>
      </c>
      <c r="B988" s="225" t="s">
        <v>1756</v>
      </c>
      <c r="C988" s="227">
        <f t="shared" si="169"/>
        <v>0</v>
      </c>
      <c r="D988" s="227"/>
      <c r="E988" s="227"/>
      <c r="F988" s="227"/>
      <c r="G988" s="227"/>
      <c r="H988" s="227"/>
      <c r="I988" s="227"/>
    </row>
    <row r="989" spans="1:9" ht="13.5">
      <c r="A989" s="225" t="s">
        <v>1757</v>
      </c>
      <c r="B989" s="225" t="s">
        <v>1758</v>
      </c>
      <c r="C989" s="227">
        <f t="shared" si="169"/>
        <v>84</v>
      </c>
      <c r="D989" s="227">
        <v>84</v>
      </c>
      <c r="E989" s="227"/>
      <c r="F989" s="227"/>
      <c r="G989" s="227"/>
      <c r="H989" s="227"/>
      <c r="I989" s="227"/>
    </row>
    <row r="990" spans="1:9" ht="13.5">
      <c r="A990" s="225" t="s">
        <v>1759</v>
      </c>
      <c r="B990" s="225" t="s">
        <v>1760</v>
      </c>
      <c r="C990" s="227">
        <f t="shared" si="169"/>
        <v>0</v>
      </c>
      <c r="D990" s="227"/>
      <c r="E990" s="227"/>
      <c r="F990" s="227"/>
      <c r="G990" s="227"/>
      <c r="H990" s="227"/>
      <c r="I990" s="227"/>
    </row>
    <row r="991" spans="1:9" ht="13.5">
      <c r="A991" s="225" t="s">
        <v>1761</v>
      </c>
      <c r="B991" s="225" t="s">
        <v>1762</v>
      </c>
      <c r="C991" s="227">
        <f t="shared" si="169"/>
        <v>0</v>
      </c>
      <c r="D991" s="227"/>
      <c r="E991" s="227"/>
      <c r="F991" s="227"/>
      <c r="G991" s="227"/>
      <c r="H991" s="227"/>
      <c r="I991" s="227"/>
    </row>
    <row r="992" spans="1:9" ht="13.5">
      <c r="A992" s="225" t="s">
        <v>1763</v>
      </c>
      <c r="B992" s="225" t="s">
        <v>1764</v>
      </c>
      <c r="C992" s="227">
        <f t="shared" si="169"/>
        <v>0</v>
      </c>
      <c r="D992" s="227"/>
      <c r="E992" s="227"/>
      <c r="F992" s="227"/>
      <c r="G992" s="227"/>
      <c r="H992" s="227"/>
      <c r="I992" s="227"/>
    </row>
    <row r="993" spans="1:9" ht="13.5">
      <c r="A993" s="225" t="s">
        <v>1765</v>
      </c>
      <c r="B993" s="225" t="s">
        <v>1766</v>
      </c>
      <c r="C993" s="227">
        <f t="shared" si="169"/>
        <v>0</v>
      </c>
      <c r="D993" s="227"/>
      <c r="E993" s="227"/>
      <c r="F993" s="227"/>
      <c r="G993" s="227"/>
      <c r="H993" s="227"/>
      <c r="I993" s="227"/>
    </row>
    <row r="994" spans="1:9" ht="13.5">
      <c r="A994" s="225" t="s">
        <v>1767</v>
      </c>
      <c r="B994" s="226" t="s">
        <v>1768</v>
      </c>
      <c r="C994" s="227">
        <f t="shared" si="169"/>
        <v>0</v>
      </c>
      <c r="D994" s="227">
        <f aca="true" t="shared" si="171" ref="D994:I994">SUM(D995:D1003)</f>
        <v>0</v>
      </c>
      <c r="E994" s="227">
        <f t="shared" si="171"/>
        <v>0</v>
      </c>
      <c r="F994" s="227">
        <f t="shared" si="171"/>
        <v>0</v>
      </c>
      <c r="G994" s="227">
        <f t="shared" si="171"/>
        <v>0</v>
      </c>
      <c r="H994" s="227">
        <f t="shared" si="171"/>
        <v>0</v>
      </c>
      <c r="I994" s="227">
        <f t="shared" si="171"/>
        <v>0</v>
      </c>
    </row>
    <row r="995" spans="1:9" ht="13.5">
      <c r="A995" s="225" t="s">
        <v>1769</v>
      </c>
      <c r="B995" s="225" t="s">
        <v>3725</v>
      </c>
      <c r="C995" s="227">
        <f t="shared" si="169"/>
        <v>0</v>
      </c>
      <c r="D995" s="227"/>
      <c r="E995" s="227"/>
      <c r="F995" s="227"/>
      <c r="G995" s="227"/>
      <c r="H995" s="227"/>
      <c r="I995" s="227"/>
    </row>
    <row r="996" spans="1:9" ht="13.5">
      <c r="A996" s="225" t="s">
        <v>1770</v>
      </c>
      <c r="B996" s="225" t="s">
        <v>3727</v>
      </c>
      <c r="C996" s="227">
        <f t="shared" si="169"/>
        <v>0</v>
      </c>
      <c r="D996" s="227"/>
      <c r="E996" s="227"/>
      <c r="F996" s="227"/>
      <c r="G996" s="227"/>
      <c r="H996" s="227"/>
      <c r="I996" s="227"/>
    </row>
    <row r="997" spans="1:9" ht="13.5">
      <c r="A997" s="225" t="s">
        <v>1771</v>
      </c>
      <c r="B997" s="225" t="s">
        <v>3729</v>
      </c>
      <c r="C997" s="227">
        <f t="shared" si="169"/>
        <v>0</v>
      </c>
      <c r="D997" s="227"/>
      <c r="E997" s="227"/>
      <c r="F997" s="227"/>
      <c r="G997" s="227"/>
      <c r="H997" s="227"/>
      <c r="I997" s="227"/>
    </row>
    <row r="998" spans="1:9" ht="13.5">
      <c r="A998" s="225" t="s">
        <v>1772</v>
      </c>
      <c r="B998" s="225" t="s">
        <v>1773</v>
      </c>
      <c r="C998" s="227">
        <f t="shared" si="169"/>
        <v>0</v>
      </c>
      <c r="D998" s="227"/>
      <c r="E998" s="227"/>
      <c r="F998" s="227"/>
      <c r="G998" s="227"/>
      <c r="H998" s="227"/>
      <c r="I998" s="227"/>
    </row>
    <row r="999" spans="1:9" ht="13.5">
      <c r="A999" s="225" t="s">
        <v>1774</v>
      </c>
      <c r="B999" s="225" t="s">
        <v>1775</v>
      </c>
      <c r="C999" s="227">
        <f t="shared" si="169"/>
        <v>0</v>
      </c>
      <c r="D999" s="227"/>
      <c r="E999" s="227"/>
      <c r="F999" s="227"/>
      <c r="G999" s="227"/>
      <c r="H999" s="227"/>
      <c r="I999" s="227"/>
    </row>
    <row r="1000" spans="1:9" ht="13.5">
      <c r="A1000" s="225" t="s">
        <v>1776</v>
      </c>
      <c r="B1000" s="225" t="s">
        <v>1777</v>
      </c>
      <c r="C1000" s="227">
        <f t="shared" si="169"/>
        <v>0</v>
      </c>
      <c r="D1000" s="227"/>
      <c r="E1000" s="227"/>
      <c r="F1000" s="227"/>
      <c r="G1000" s="227"/>
      <c r="H1000" s="227"/>
      <c r="I1000" s="227"/>
    </row>
    <row r="1001" spans="1:9" ht="13.5">
      <c r="A1001" s="225" t="s">
        <v>1778</v>
      </c>
      <c r="B1001" s="225" t="s">
        <v>1779</v>
      </c>
      <c r="C1001" s="227">
        <f t="shared" si="169"/>
        <v>0</v>
      </c>
      <c r="D1001" s="227"/>
      <c r="E1001" s="227"/>
      <c r="F1001" s="227"/>
      <c r="G1001" s="227"/>
      <c r="H1001" s="227"/>
      <c r="I1001" s="227"/>
    </row>
    <row r="1002" spans="1:9" ht="13.5">
      <c r="A1002" s="225" t="s">
        <v>1780</v>
      </c>
      <c r="B1002" s="225" t="s">
        <v>1781</v>
      </c>
      <c r="C1002" s="227">
        <f t="shared" si="169"/>
        <v>0</v>
      </c>
      <c r="D1002" s="227"/>
      <c r="E1002" s="227"/>
      <c r="F1002" s="227"/>
      <c r="G1002" s="227"/>
      <c r="H1002" s="227"/>
      <c r="I1002" s="227"/>
    </row>
    <row r="1003" spans="1:9" ht="13.5">
      <c r="A1003" s="225" t="s">
        <v>1782</v>
      </c>
      <c r="B1003" s="225" t="s">
        <v>1783</v>
      </c>
      <c r="C1003" s="227">
        <f t="shared" si="169"/>
        <v>0</v>
      </c>
      <c r="D1003" s="227"/>
      <c r="E1003" s="227"/>
      <c r="F1003" s="227"/>
      <c r="G1003" s="227"/>
      <c r="H1003" s="227"/>
      <c r="I1003" s="227"/>
    </row>
    <row r="1004" spans="1:9" ht="13.5">
      <c r="A1004" s="225" t="s">
        <v>1784</v>
      </c>
      <c r="B1004" s="226" t="s">
        <v>1785</v>
      </c>
      <c r="C1004" s="227">
        <f t="shared" si="169"/>
        <v>0</v>
      </c>
      <c r="D1004" s="227">
        <f aca="true" t="shared" si="172" ref="D1004:I1004">SUM(D1005:D1008)</f>
        <v>0</v>
      </c>
      <c r="E1004" s="227">
        <f t="shared" si="172"/>
        <v>0</v>
      </c>
      <c r="F1004" s="227">
        <f t="shared" si="172"/>
        <v>0</v>
      </c>
      <c r="G1004" s="227">
        <f t="shared" si="172"/>
        <v>0</v>
      </c>
      <c r="H1004" s="227">
        <f t="shared" si="172"/>
        <v>0</v>
      </c>
      <c r="I1004" s="227">
        <f t="shared" si="172"/>
        <v>0</v>
      </c>
    </row>
    <row r="1005" spans="1:9" ht="13.5">
      <c r="A1005" s="225" t="s">
        <v>1786</v>
      </c>
      <c r="B1005" s="225" t="s">
        <v>1787</v>
      </c>
      <c r="C1005" s="227">
        <f t="shared" si="169"/>
        <v>0</v>
      </c>
      <c r="D1005" s="227"/>
      <c r="E1005" s="227"/>
      <c r="F1005" s="227"/>
      <c r="G1005" s="227"/>
      <c r="H1005" s="227"/>
      <c r="I1005" s="227"/>
    </row>
    <row r="1006" spans="1:9" ht="13.5">
      <c r="A1006" s="225" t="s">
        <v>1788</v>
      </c>
      <c r="B1006" s="225" t="s">
        <v>1789</v>
      </c>
      <c r="C1006" s="227">
        <f t="shared" si="169"/>
        <v>0</v>
      </c>
      <c r="D1006" s="227"/>
      <c r="E1006" s="227"/>
      <c r="F1006" s="227"/>
      <c r="G1006" s="227"/>
      <c r="H1006" s="227"/>
      <c r="I1006" s="227"/>
    </row>
    <row r="1007" spans="1:9" ht="13.5">
      <c r="A1007" s="225" t="s">
        <v>1790</v>
      </c>
      <c r="B1007" s="225" t="s">
        <v>1791</v>
      </c>
      <c r="C1007" s="227">
        <f t="shared" si="169"/>
        <v>0</v>
      </c>
      <c r="D1007" s="227"/>
      <c r="E1007" s="227"/>
      <c r="F1007" s="227"/>
      <c r="G1007" s="227"/>
      <c r="H1007" s="227"/>
      <c r="I1007" s="227"/>
    </row>
    <row r="1008" spans="1:9" ht="13.5">
      <c r="A1008" s="225" t="s">
        <v>1792</v>
      </c>
      <c r="B1008" s="225" t="s">
        <v>1793</v>
      </c>
      <c r="C1008" s="227">
        <f t="shared" si="169"/>
        <v>0</v>
      </c>
      <c r="D1008" s="227"/>
      <c r="E1008" s="227"/>
      <c r="F1008" s="227"/>
      <c r="G1008" s="227"/>
      <c r="H1008" s="227"/>
      <c r="I1008" s="227"/>
    </row>
    <row r="1009" spans="1:9" ht="13.5">
      <c r="A1009" s="225" t="s">
        <v>1794</v>
      </c>
      <c r="B1009" s="226" t="s">
        <v>1795</v>
      </c>
      <c r="C1009" s="227">
        <f t="shared" si="169"/>
        <v>0</v>
      </c>
      <c r="D1009" s="227">
        <f aca="true" t="shared" si="173" ref="D1009:I1009">SUM(D1010:D1015)</f>
        <v>0</v>
      </c>
      <c r="E1009" s="227">
        <f t="shared" si="173"/>
        <v>0</v>
      </c>
      <c r="F1009" s="227">
        <f t="shared" si="173"/>
        <v>0</v>
      </c>
      <c r="G1009" s="227">
        <f t="shared" si="173"/>
        <v>0</v>
      </c>
      <c r="H1009" s="227">
        <f t="shared" si="173"/>
        <v>0</v>
      </c>
      <c r="I1009" s="227">
        <f t="shared" si="173"/>
        <v>0</v>
      </c>
    </row>
    <row r="1010" spans="1:9" ht="13.5">
      <c r="A1010" s="225" t="s">
        <v>1796</v>
      </c>
      <c r="B1010" s="225" t="s">
        <v>3725</v>
      </c>
      <c r="C1010" s="227">
        <f t="shared" si="169"/>
        <v>0</v>
      </c>
      <c r="D1010" s="227"/>
      <c r="E1010" s="227"/>
      <c r="F1010" s="227"/>
      <c r="G1010" s="227"/>
      <c r="H1010" s="227"/>
      <c r="I1010" s="227"/>
    </row>
    <row r="1011" spans="1:9" ht="13.5">
      <c r="A1011" s="225" t="s">
        <v>1797</v>
      </c>
      <c r="B1011" s="225" t="s">
        <v>3727</v>
      </c>
      <c r="C1011" s="227">
        <f t="shared" si="169"/>
        <v>0</v>
      </c>
      <c r="D1011" s="227"/>
      <c r="E1011" s="227"/>
      <c r="F1011" s="227"/>
      <c r="G1011" s="227"/>
      <c r="H1011" s="227"/>
      <c r="I1011" s="227"/>
    </row>
    <row r="1012" spans="1:9" ht="13.5">
      <c r="A1012" s="225" t="s">
        <v>1798</v>
      </c>
      <c r="B1012" s="225" t="s">
        <v>3729</v>
      </c>
      <c r="C1012" s="227">
        <f t="shared" si="169"/>
        <v>0</v>
      </c>
      <c r="D1012" s="227"/>
      <c r="E1012" s="227"/>
      <c r="F1012" s="227"/>
      <c r="G1012" s="227"/>
      <c r="H1012" s="227"/>
      <c r="I1012" s="227"/>
    </row>
    <row r="1013" spans="1:9" ht="13.5">
      <c r="A1013" s="225" t="s">
        <v>1799</v>
      </c>
      <c r="B1013" s="225" t="s">
        <v>1764</v>
      </c>
      <c r="C1013" s="227">
        <f t="shared" si="169"/>
        <v>0</v>
      </c>
      <c r="D1013" s="227"/>
      <c r="E1013" s="227"/>
      <c r="F1013" s="227"/>
      <c r="G1013" s="227"/>
      <c r="H1013" s="227"/>
      <c r="I1013" s="227"/>
    </row>
    <row r="1014" spans="1:9" ht="13.5">
      <c r="A1014" s="225" t="s">
        <v>1800</v>
      </c>
      <c r="B1014" s="225" t="s">
        <v>1801</v>
      </c>
      <c r="C1014" s="227">
        <f t="shared" si="169"/>
        <v>0</v>
      </c>
      <c r="D1014" s="227"/>
      <c r="E1014" s="227"/>
      <c r="F1014" s="227"/>
      <c r="G1014" s="227"/>
      <c r="H1014" s="227"/>
      <c r="I1014" s="227"/>
    </row>
    <row r="1015" spans="1:9" ht="13.5">
      <c r="A1015" s="225" t="s">
        <v>1802</v>
      </c>
      <c r="B1015" s="225" t="s">
        <v>1803</v>
      </c>
      <c r="C1015" s="227">
        <f t="shared" si="169"/>
        <v>0</v>
      </c>
      <c r="D1015" s="227"/>
      <c r="E1015" s="227"/>
      <c r="F1015" s="227"/>
      <c r="G1015" s="227"/>
      <c r="H1015" s="227"/>
      <c r="I1015" s="227"/>
    </row>
    <row r="1016" spans="1:9" ht="13.5">
      <c r="A1016" s="225" t="s">
        <v>1804</v>
      </c>
      <c r="B1016" s="226" t="s">
        <v>1805</v>
      </c>
      <c r="C1016" s="227">
        <f t="shared" si="169"/>
        <v>0</v>
      </c>
      <c r="D1016" s="227">
        <f aca="true" t="shared" si="174" ref="D1016:I1016">SUM(D1017:D1020)</f>
        <v>0</v>
      </c>
      <c r="E1016" s="227">
        <f t="shared" si="174"/>
        <v>0</v>
      </c>
      <c r="F1016" s="227">
        <f t="shared" si="174"/>
        <v>0</v>
      </c>
      <c r="G1016" s="227">
        <f t="shared" si="174"/>
        <v>0</v>
      </c>
      <c r="H1016" s="227">
        <f t="shared" si="174"/>
        <v>0</v>
      </c>
      <c r="I1016" s="227">
        <f t="shared" si="174"/>
        <v>0</v>
      </c>
    </row>
    <row r="1017" spans="1:9" ht="13.5">
      <c r="A1017" s="225" t="s">
        <v>1806</v>
      </c>
      <c r="B1017" s="225" t="s">
        <v>1807</v>
      </c>
      <c r="C1017" s="227">
        <f t="shared" si="169"/>
        <v>0</v>
      </c>
      <c r="D1017" s="227"/>
      <c r="E1017" s="227"/>
      <c r="F1017" s="227"/>
      <c r="G1017" s="227"/>
      <c r="H1017" s="227"/>
      <c r="I1017" s="227"/>
    </row>
    <row r="1018" spans="1:9" ht="13.5">
      <c r="A1018" s="225" t="s">
        <v>1808</v>
      </c>
      <c r="B1018" s="225" t="s">
        <v>1809</v>
      </c>
      <c r="C1018" s="227">
        <f t="shared" si="169"/>
        <v>0</v>
      </c>
      <c r="D1018" s="227"/>
      <c r="E1018" s="227"/>
      <c r="F1018" s="227"/>
      <c r="G1018" s="227"/>
      <c r="H1018" s="227"/>
      <c r="I1018" s="227"/>
    </row>
    <row r="1019" spans="1:9" ht="13.5">
      <c r="A1019" s="225" t="s">
        <v>1810</v>
      </c>
      <c r="B1019" s="225" t="s">
        <v>1811</v>
      </c>
      <c r="C1019" s="227">
        <f t="shared" si="169"/>
        <v>0</v>
      </c>
      <c r="D1019" s="227"/>
      <c r="E1019" s="227"/>
      <c r="F1019" s="227"/>
      <c r="G1019" s="227"/>
      <c r="H1019" s="227"/>
      <c r="I1019" s="227"/>
    </row>
    <row r="1020" spans="1:9" ht="13.5">
      <c r="A1020" s="225" t="s">
        <v>1812</v>
      </c>
      <c r="B1020" s="225" t="s">
        <v>1813</v>
      </c>
      <c r="C1020" s="227">
        <f t="shared" si="169"/>
        <v>0</v>
      </c>
      <c r="D1020" s="227"/>
      <c r="E1020" s="227"/>
      <c r="F1020" s="227"/>
      <c r="G1020" s="227"/>
      <c r="H1020" s="227"/>
      <c r="I1020" s="227"/>
    </row>
    <row r="1021" spans="1:9" ht="13.5">
      <c r="A1021" s="225" t="s">
        <v>1814</v>
      </c>
      <c r="B1021" s="226" t="s">
        <v>1815</v>
      </c>
      <c r="C1021" s="227">
        <f t="shared" si="169"/>
        <v>0</v>
      </c>
      <c r="D1021" s="227">
        <f aca="true" t="shared" si="175" ref="D1021:I1021">SUM(D1022:D1023)</f>
        <v>0</v>
      </c>
      <c r="E1021" s="227">
        <f t="shared" si="175"/>
        <v>0</v>
      </c>
      <c r="F1021" s="227">
        <f t="shared" si="175"/>
        <v>0</v>
      </c>
      <c r="G1021" s="227">
        <f t="shared" si="175"/>
        <v>0</v>
      </c>
      <c r="H1021" s="227">
        <f t="shared" si="175"/>
        <v>0</v>
      </c>
      <c r="I1021" s="227">
        <f t="shared" si="175"/>
        <v>0</v>
      </c>
    </row>
    <row r="1022" spans="1:9" ht="13.5">
      <c r="A1022" s="225" t="s">
        <v>1816</v>
      </c>
      <c r="B1022" s="225" t="s">
        <v>1817</v>
      </c>
      <c r="C1022" s="227">
        <f t="shared" si="169"/>
        <v>0</v>
      </c>
      <c r="D1022" s="227"/>
      <c r="E1022" s="227"/>
      <c r="F1022" s="227"/>
      <c r="G1022" s="227"/>
      <c r="H1022" s="227"/>
      <c r="I1022" s="227"/>
    </row>
    <row r="1023" spans="1:9" ht="13.5">
      <c r="A1023" s="225" t="s">
        <v>1818</v>
      </c>
      <c r="B1023" s="225" t="s">
        <v>1819</v>
      </c>
      <c r="C1023" s="227">
        <f t="shared" si="169"/>
        <v>0</v>
      </c>
      <c r="D1023" s="227"/>
      <c r="E1023" s="227"/>
      <c r="F1023" s="227"/>
      <c r="G1023" s="227"/>
      <c r="H1023" s="227"/>
      <c r="I1023" s="227"/>
    </row>
    <row r="1024" spans="1:9" ht="13.5">
      <c r="A1024" s="225" t="s">
        <v>1820</v>
      </c>
      <c r="B1024" s="226" t="s">
        <v>1821</v>
      </c>
      <c r="C1024" s="227">
        <f t="shared" si="169"/>
        <v>0</v>
      </c>
      <c r="D1024" s="227">
        <f aca="true" t="shared" si="176" ref="D1024:I1024">D1025+D1035+D1051+D1056+D1067+D1074+D1082</f>
        <v>0</v>
      </c>
      <c r="E1024" s="227">
        <f t="shared" si="176"/>
        <v>0</v>
      </c>
      <c r="F1024" s="227">
        <f t="shared" si="176"/>
        <v>0</v>
      </c>
      <c r="G1024" s="227">
        <f t="shared" si="176"/>
        <v>0</v>
      </c>
      <c r="H1024" s="227">
        <f t="shared" si="176"/>
        <v>0</v>
      </c>
      <c r="I1024" s="227">
        <f t="shared" si="176"/>
        <v>0</v>
      </c>
    </row>
    <row r="1025" spans="1:9" ht="13.5">
      <c r="A1025" s="225" t="s">
        <v>1822</v>
      </c>
      <c r="B1025" s="226" t="s">
        <v>1823</v>
      </c>
      <c r="C1025" s="227">
        <f t="shared" si="169"/>
        <v>0</v>
      </c>
      <c r="D1025" s="227">
        <f aca="true" t="shared" si="177" ref="D1025:I1025">SUM(D1026:D1034)</f>
        <v>0</v>
      </c>
      <c r="E1025" s="227">
        <f t="shared" si="177"/>
        <v>0</v>
      </c>
      <c r="F1025" s="227">
        <f t="shared" si="177"/>
        <v>0</v>
      </c>
      <c r="G1025" s="227">
        <f t="shared" si="177"/>
        <v>0</v>
      </c>
      <c r="H1025" s="227">
        <f t="shared" si="177"/>
        <v>0</v>
      </c>
      <c r="I1025" s="227">
        <f t="shared" si="177"/>
        <v>0</v>
      </c>
    </row>
    <row r="1026" spans="1:9" ht="13.5">
      <c r="A1026" s="225" t="s">
        <v>1824</v>
      </c>
      <c r="B1026" s="225" t="s">
        <v>3725</v>
      </c>
      <c r="C1026" s="227">
        <f t="shared" si="169"/>
        <v>0</v>
      </c>
      <c r="D1026" s="227"/>
      <c r="E1026" s="227"/>
      <c r="F1026" s="227"/>
      <c r="G1026" s="227"/>
      <c r="H1026" s="227"/>
      <c r="I1026" s="227"/>
    </row>
    <row r="1027" spans="1:9" ht="13.5">
      <c r="A1027" s="225" t="s">
        <v>1825</v>
      </c>
      <c r="B1027" s="225" t="s">
        <v>3727</v>
      </c>
      <c r="C1027" s="227">
        <f t="shared" si="169"/>
        <v>0</v>
      </c>
      <c r="D1027" s="227"/>
      <c r="E1027" s="227"/>
      <c r="F1027" s="227"/>
      <c r="G1027" s="227"/>
      <c r="H1027" s="227"/>
      <c r="I1027" s="227"/>
    </row>
    <row r="1028" spans="1:9" ht="13.5">
      <c r="A1028" s="225" t="s">
        <v>1826</v>
      </c>
      <c r="B1028" s="225" t="s">
        <v>3729</v>
      </c>
      <c r="C1028" s="227">
        <f t="shared" si="169"/>
        <v>0</v>
      </c>
      <c r="D1028" s="227"/>
      <c r="E1028" s="227"/>
      <c r="F1028" s="227"/>
      <c r="G1028" s="227"/>
      <c r="H1028" s="227"/>
      <c r="I1028" s="227"/>
    </row>
    <row r="1029" spans="1:9" ht="13.5">
      <c r="A1029" s="225" t="s">
        <v>1827</v>
      </c>
      <c r="B1029" s="225" t="s">
        <v>1828</v>
      </c>
      <c r="C1029" s="227">
        <f t="shared" si="169"/>
        <v>0</v>
      </c>
      <c r="D1029" s="227"/>
      <c r="E1029" s="227"/>
      <c r="F1029" s="227"/>
      <c r="G1029" s="227"/>
      <c r="H1029" s="227"/>
      <c r="I1029" s="227"/>
    </row>
    <row r="1030" spans="1:9" ht="13.5">
      <c r="A1030" s="225" t="s">
        <v>1829</v>
      </c>
      <c r="B1030" s="225" t="s">
        <v>1830</v>
      </c>
      <c r="C1030" s="227">
        <f aca="true" t="shared" si="178" ref="C1030:C1093">SUM(D1030:I1030)</f>
        <v>0</v>
      </c>
      <c r="D1030" s="227"/>
      <c r="E1030" s="227"/>
      <c r="F1030" s="227"/>
      <c r="G1030" s="227"/>
      <c r="H1030" s="227"/>
      <c r="I1030" s="227"/>
    </row>
    <row r="1031" spans="1:9" ht="13.5">
      <c r="A1031" s="225" t="s">
        <v>1831</v>
      </c>
      <c r="B1031" s="225" t="s">
        <v>1832</v>
      </c>
      <c r="C1031" s="227">
        <f t="shared" si="178"/>
        <v>0</v>
      </c>
      <c r="D1031" s="227"/>
      <c r="E1031" s="227"/>
      <c r="F1031" s="227"/>
      <c r="G1031" s="227"/>
      <c r="H1031" s="227"/>
      <c r="I1031" s="227"/>
    </row>
    <row r="1032" spans="1:9" ht="13.5">
      <c r="A1032" s="225" t="s">
        <v>1833</v>
      </c>
      <c r="B1032" s="225" t="s">
        <v>1834</v>
      </c>
      <c r="C1032" s="227">
        <f t="shared" si="178"/>
        <v>0</v>
      </c>
      <c r="D1032" s="227"/>
      <c r="E1032" s="227"/>
      <c r="F1032" s="227"/>
      <c r="G1032" s="227"/>
      <c r="H1032" s="227"/>
      <c r="I1032" s="227"/>
    </row>
    <row r="1033" spans="1:9" ht="13.5">
      <c r="A1033" s="225" t="s">
        <v>1835</v>
      </c>
      <c r="B1033" s="225" t="s">
        <v>1836</v>
      </c>
      <c r="C1033" s="227">
        <f t="shared" si="178"/>
        <v>0</v>
      </c>
      <c r="D1033" s="227"/>
      <c r="E1033" s="227"/>
      <c r="F1033" s="227"/>
      <c r="G1033" s="227"/>
      <c r="H1033" s="227"/>
      <c r="I1033" s="227"/>
    </row>
    <row r="1034" spans="1:9" ht="13.5">
      <c r="A1034" s="225" t="s">
        <v>1837</v>
      </c>
      <c r="B1034" s="225" t="s">
        <v>1838</v>
      </c>
      <c r="C1034" s="227">
        <f t="shared" si="178"/>
        <v>0</v>
      </c>
      <c r="D1034" s="227"/>
      <c r="E1034" s="227"/>
      <c r="F1034" s="227"/>
      <c r="G1034" s="227"/>
      <c r="H1034" s="227"/>
      <c r="I1034" s="227"/>
    </row>
    <row r="1035" spans="1:9" ht="13.5">
      <c r="A1035" s="225" t="s">
        <v>1839</v>
      </c>
      <c r="B1035" s="226" t="s">
        <v>1840</v>
      </c>
      <c r="C1035" s="227">
        <f t="shared" si="178"/>
        <v>0</v>
      </c>
      <c r="D1035" s="227">
        <f aca="true" t="shared" si="179" ref="D1035:I1035">SUM(D1036:D1050)</f>
        <v>0</v>
      </c>
      <c r="E1035" s="227">
        <f t="shared" si="179"/>
        <v>0</v>
      </c>
      <c r="F1035" s="227">
        <f t="shared" si="179"/>
        <v>0</v>
      </c>
      <c r="G1035" s="227">
        <f t="shared" si="179"/>
        <v>0</v>
      </c>
      <c r="H1035" s="227">
        <f t="shared" si="179"/>
        <v>0</v>
      </c>
      <c r="I1035" s="227">
        <f t="shared" si="179"/>
        <v>0</v>
      </c>
    </row>
    <row r="1036" spans="1:9" ht="13.5">
      <c r="A1036" s="225" t="s">
        <v>1841</v>
      </c>
      <c r="B1036" s="225" t="s">
        <v>3725</v>
      </c>
      <c r="C1036" s="227">
        <f t="shared" si="178"/>
        <v>0</v>
      </c>
      <c r="D1036" s="227"/>
      <c r="E1036" s="227"/>
      <c r="F1036" s="227"/>
      <c r="G1036" s="227"/>
      <c r="H1036" s="227"/>
      <c r="I1036" s="227"/>
    </row>
    <row r="1037" spans="1:9" ht="13.5">
      <c r="A1037" s="225" t="s">
        <v>1842</v>
      </c>
      <c r="B1037" s="225" t="s">
        <v>3727</v>
      </c>
      <c r="C1037" s="227">
        <f t="shared" si="178"/>
        <v>0</v>
      </c>
      <c r="D1037" s="227"/>
      <c r="E1037" s="227"/>
      <c r="F1037" s="227"/>
      <c r="G1037" s="227"/>
      <c r="H1037" s="227"/>
      <c r="I1037" s="227"/>
    </row>
    <row r="1038" spans="1:9" ht="13.5">
      <c r="A1038" s="225" t="s">
        <v>1843</v>
      </c>
      <c r="B1038" s="225" t="s">
        <v>3729</v>
      </c>
      <c r="C1038" s="227">
        <f t="shared" si="178"/>
        <v>0</v>
      </c>
      <c r="D1038" s="227"/>
      <c r="E1038" s="227"/>
      <c r="F1038" s="227"/>
      <c r="G1038" s="227"/>
      <c r="H1038" s="227"/>
      <c r="I1038" s="227"/>
    </row>
    <row r="1039" spans="1:9" ht="13.5">
      <c r="A1039" s="225" t="s">
        <v>1844</v>
      </c>
      <c r="B1039" s="225" t="s">
        <v>1845</v>
      </c>
      <c r="C1039" s="227">
        <f t="shared" si="178"/>
        <v>0</v>
      </c>
      <c r="D1039" s="227"/>
      <c r="E1039" s="227"/>
      <c r="F1039" s="227"/>
      <c r="G1039" s="227"/>
      <c r="H1039" s="227"/>
      <c r="I1039" s="227"/>
    </row>
    <row r="1040" spans="1:9" ht="13.5">
      <c r="A1040" s="225" t="s">
        <v>1846</v>
      </c>
      <c r="B1040" s="225" t="s">
        <v>1847</v>
      </c>
      <c r="C1040" s="227">
        <f t="shared" si="178"/>
        <v>0</v>
      </c>
      <c r="D1040" s="227"/>
      <c r="E1040" s="227"/>
      <c r="F1040" s="227"/>
      <c r="G1040" s="227"/>
      <c r="H1040" s="227"/>
      <c r="I1040" s="227"/>
    </row>
    <row r="1041" spans="1:9" ht="13.5">
      <c r="A1041" s="225" t="s">
        <v>1848</v>
      </c>
      <c r="B1041" s="225" t="s">
        <v>1849</v>
      </c>
      <c r="C1041" s="227">
        <f t="shared" si="178"/>
        <v>0</v>
      </c>
      <c r="D1041" s="227"/>
      <c r="E1041" s="227"/>
      <c r="F1041" s="227"/>
      <c r="G1041" s="227"/>
      <c r="H1041" s="227"/>
      <c r="I1041" s="227"/>
    </row>
    <row r="1042" spans="1:9" ht="13.5">
      <c r="A1042" s="225" t="s">
        <v>1850</v>
      </c>
      <c r="B1042" s="225" t="s">
        <v>1851</v>
      </c>
      <c r="C1042" s="227">
        <f t="shared" si="178"/>
        <v>0</v>
      </c>
      <c r="D1042" s="227"/>
      <c r="E1042" s="227"/>
      <c r="F1042" s="227"/>
      <c r="G1042" s="227"/>
      <c r="H1042" s="227"/>
      <c r="I1042" s="227"/>
    </row>
    <row r="1043" spans="1:9" ht="13.5">
      <c r="A1043" s="225" t="s">
        <v>1852</v>
      </c>
      <c r="B1043" s="225" t="s">
        <v>1853</v>
      </c>
      <c r="C1043" s="227">
        <f t="shared" si="178"/>
        <v>0</v>
      </c>
      <c r="D1043" s="227"/>
      <c r="E1043" s="227"/>
      <c r="F1043" s="227"/>
      <c r="G1043" s="227"/>
      <c r="H1043" s="227"/>
      <c r="I1043" s="227"/>
    </row>
    <row r="1044" spans="1:9" ht="13.5">
      <c r="A1044" s="225" t="s">
        <v>1854</v>
      </c>
      <c r="B1044" s="225" t="s">
        <v>1855</v>
      </c>
      <c r="C1044" s="227">
        <f t="shared" si="178"/>
        <v>0</v>
      </c>
      <c r="D1044" s="227"/>
      <c r="E1044" s="227"/>
      <c r="F1044" s="227"/>
      <c r="G1044" s="227"/>
      <c r="H1044" s="227"/>
      <c r="I1044" s="227"/>
    </row>
    <row r="1045" spans="1:9" ht="13.5">
      <c r="A1045" s="225" t="s">
        <v>1856</v>
      </c>
      <c r="B1045" s="225" t="s">
        <v>1857</v>
      </c>
      <c r="C1045" s="227">
        <f t="shared" si="178"/>
        <v>0</v>
      </c>
      <c r="D1045" s="227"/>
      <c r="E1045" s="227"/>
      <c r="F1045" s="227"/>
      <c r="G1045" s="227"/>
      <c r="H1045" s="227"/>
      <c r="I1045" s="227"/>
    </row>
    <row r="1046" spans="1:9" ht="13.5">
      <c r="A1046" s="225" t="s">
        <v>1858</v>
      </c>
      <c r="B1046" s="225" t="s">
        <v>1859</v>
      </c>
      <c r="C1046" s="227">
        <f t="shared" si="178"/>
        <v>0</v>
      </c>
      <c r="D1046" s="227"/>
      <c r="E1046" s="227"/>
      <c r="F1046" s="227"/>
      <c r="G1046" s="227"/>
      <c r="H1046" s="227"/>
      <c r="I1046" s="227"/>
    </row>
    <row r="1047" spans="1:9" ht="13.5">
      <c r="A1047" s="225" t="s">
        <v>1860</v>
      </c>
      <c r="B1047" s="225" t="s">
        <v>1861</v>
      </c>
      <c r="C1047" s="227">
        <f t="shared" si="178"/>
        <v>0</v>
      </c>
      <c r="D1047" s="227"/>
      <c r="E1047" s="227"/>
      <c r="F1047" s="227"/>
      <c r="G1047" s="227"/>
      <c r="H1047" s="227"/>
      <c r="I1047" s="227"/>
    </row>
    <row r="1048" spans="1:9" ht="13.5">
      <c r="A1048" s="225" t="s">
        <v>1862</v>
      </c>
      <c r="B1048" s="225" t="s">
        <v>1863</v>
      </c>
      <c r="C1048" s="227">
        <f t="shared" si="178"/>
        <v>0</v>
      </c>
      <c r="D1048" s="227"/>
      <c r="E1048" s="227"/>
      <c r="F1048" s="227"/>
      <c r="G1048" s="227"/>
      <c r="H1048" s="227"/>
      <c r="I1048" s="227"/>
    </row>
    <row r="1049" spans="1:9" ht="13.5">
      <c r="A1049" s="225" t="s">
        <v>1864</v>
      </c>
      <c r="B1049" s="225" t="s">
        <v>1865</v>
      </c>
      <c r="C1049" s="227">
        <f t="shared" si="178"/>
        <v>0</v>
      </c>
      <c r="D1049" s="227"/>
      <c r="E1049" s="227"/>
      <c r="F1049" s="227"/>
      <c r="G1049" s="227"/>
      <c r="H1049" s="227"/>
      <c r="I1049" s="227"/>
    </row>
    <row r="1050" spans="1:9" ht="13.5">
      <c r="A1050" s="225" t="s">
        <v>1866</v>
      </c>
      <c r="B1050" s="225" t="s">
        <v>1867</v>
      </c>
      <c r="C1050" s="227">
        <f t="shared" si="178"/>
        <v>0</v>
      </c>
      <c r="D1050" s="227"/>
      <c r="E1050" s="227"/>
      <c r="F1050" s="227"/>
      <c r="G1050" s="227"/>
      <c r="H1050" s="227"/>
      <c r="I1050" s="227"/>
    </row>
    <row r="1051" spans="1:9" ht="13.5">
      <c r="A1051" s="225" t="s">
        <v>1868</v>
      </c>
      <c r="B1051" s="226" t="s">
        <v>1869</v>
      </c>
      <c r="C1051" s="227">
        <f t="shared" si="178"/>
        <v>0</v>
      </c>
      <c r="D1051" s="227">
        <f aca="true" t="shared" si="180" ref="D1051:I1051">SUM(D1052:D1055)</f>
        <v>0</v>
      </c>
      <c r="E1051" s="227">
        <f t="shared" si="180"/>
        <v>0</v>
      </c>
      <c r="F1051" s="227">
        <f t="shared" si="180"/>
        <v>0</v>
      </c>
      <c r="G1051" s="227">
        <f t="shared" si="180"/>
        <v>0</v>
      </c>
      <c r="H1051" s="227">
        <f t="shared" si="180"/>
        <v>0</v>
      </c>
      <c r="I1051" s="227">
        <f t="shared" si="180"/>
        <v>0</v>
      </c>
    </row>
    <row r="1052" spans="1:9" ht="13.5">
      <c r="A1052" s="225" t="s">
        <v>1870</v>
      </c>
      <c r="B1052" s="225" t="s">
        <v>3725</v>
      </c>
      <c r="C1052" s="227">
        <f t="shared" si="178"/>
        <v>0</v>
      </c>
      <c r="D1052" s="227"/>
      <c r="E1052" s="227"/>
      <c r="F1052" s="227"/>
      <c r="G1052" s="227"/>
      <c r="H1052" s="227"/>
      <c r="I1052" s="227"/>
    </row>
    <row r="1053" spans="1:9" ht="13.5">
      <c r="A1053" s="225" t="s">
        <v>1871</v>
      </c>
      <c r="B1053" s="225" t="s">
        <v>3727</v>
      </c>
      <c r="C1053" s="227">
        <f t="shared" si="178"/>
        <v>0</v>
      </c>
      <c r="D1053" s="227"/>
      <c r="E1053" s="227"/>
      <c r="F1053" s="227"/>
      <c r="G1053" s="227"/>
      <c r="H1053" s="227"/>
      <c r="I1053" s="227"/>
    </row>
    <row r="1054" spans="1:9" ht="13.5">
      <c r="A1054" s="225" t="s">
        <v>1872</v>
      </c>
      <c r="B1054" s="225" t="s">
        <v>3729</v>
      </c>
      <c r="C1054" s="227">
        <f t="shared" si="178"/>
        <v>0</v>
      </c>
      <c r="D1054" s="227"/>
      <c r="E1054" s="227"/>
      <c r="F1054" s="227"/>
      <c r="G1054" s="227"/>
      <c r="H1054" s="227"/>
      <c r="I1054" s="227"/>
    </row>
    <row r="1055" spans="1:9" ht="13.5">
      <c r="A1055" s="225" t="s">
        <v>1873</v>
      </c>
      <c r="B1055" s="225" t="s">
        <v>1874</v>
      </c>
      <c r="C1055" s="227">
        <f t="shared" si="178"/>
        <v>0</v>
      </c>
      <c r="D1055" s="227"/>
      <c r="E1055" s="227"/>
      <c r="F1055" s="227"/>
      <c r="G1055" s="227"/>
      <c r="H1055" s="227"/>
      <c r="I1055" s="227"/>
    </row>
    <row r="1056" spans="1:9" ht="13.5">
      <c r="A1056" s="225" t="s">
        <v>1875</v>
      </c>
      <c r="B1056" s="226" t="s">
        <v>1876</v>
      </c>
      <c r="C1056" s="227">
        <f t="shared" si="178"/>
        <v>0</v>
      </c>
      <c r="D1056" s="227">
        <f aca="true" t="shared" si="181" ref="D1056:I1056">SUM(D1057:D1066)</f>
        <v>0</v>
      </c>
      <c r="E1056" s="227">
        <f t="shared" si="181"/>
        <v>0</v>
      </c>
      <c r="F1056" s="227">
        <f t="shared" si="181"/>
        <v>0</v>
      </c>
      <c r="G1056" s="227">
        <f t="shared" si="181"/>
        <v>0</v>
      </c>
      <c r="H1056" s="227">
        <f t="shared" si="181"/>
        <v>0</v>
      </c>
      <c r="I1056" s="227">
        <f t="shared" si="181"/>
        <v>0</v>
      </c>
    </row>
    <row r="1057" spans="1:9" ht="13.5">
      <c r="A1057" s="225" t="s">
        <v>1877</v>
      </c>
      <c r="B1057" s="225" t="s">
        <v>3725</v>
      </c>
      <c r="C1057" s="227">
        <f t="shared" si="178"/>
        <v>0</v>
      </c>
      <c r="D1057" s="227"/>
      <c r="E1057" s="227"/>
      <c r="F1057" s="227"/>
      <c r="G1057" s="227"/>
      <c r="H1057" s="227"/>
      <c r="I1057" s="227"/>
    </row>
    <row r="1058" spans="1:9" ht="13.5">
      <c r="A1058" s="225" t="s">
        <v>1878</v>
      </c>
      <c r="B1058" s="225" t="s">
        <v>3727</v>
      </c>
      <c r="C1058" s="227">
        <f t="shared" si="178"/>
        <v>0</v>
      </c>
      <c r="D1058" s="227"/>
      <c r="E1058" s="227"/>
      <c r="F1058" s="227"/>
      <c r="G1058" s="227"/>
      <c r="H1058" s="227"/>
      <c r="I1058" s="227"/>
    </row>
    <row r="1059" spans="1:9" ht="13.5">
      <c r="A1059" s="225" t="s">
        <v>1879</v>
      </c>
      <c r="B1059" s="225" t="s">
        <v>3729</v>
      </c>
      <c r="C1059" s="227">
        <f t="shared" si="178"/>
        <v>0</v>
      </c>
      <c r="D1059" s="227"/>
      <c r="E1059" s="227"/>
      <c r="F1059" s="227"/>
      <c r="G1059" s="227"/>
      <c r="H1059" s="227"/>
      <c r="I1059" s="227"/>
    </row>
    <row r="1060" spans="1:9" ht="13.5">
      <c r="A1060" s="225" t="s">
        <v>1880</v>
      </c>
      <c r="B1060" s="225" t="s">
        <v>1881</v>
      </c>
      <c r="C1060" s="227">
        <f t="shared" si="178"/>
        <v>0</v>
      </c>
      <c r="D1060" s="227"/>
      <c r="E1060" s="227"/>
      <c r="F1060" s="227"/>
      <c r="G1060" s="227"/>
      <c r="H1060" s="227"/>
      <c r="I1060" s="227"/>
    </row>
    <row r="1061" spans="1:9" ht="13.5">
      <c r="A1061" s="225" t="s">
        <v>1882</v>
      </c>
      <c r="B1061" s="225" t="s">
        <v>1883</v>
      </c>
      <c r="C1061" s="227">
        <f t="shared" si="178"/>
        <v>0</v>
      </c>
      <c r="D1061" s="227"/>
      <c r="E1061" s="227"/>
      <c r="F1061" s="227"/>
      <c r="G1061" s="227"/>
      <c r="H1061" s="227"/>
      <c r="I1061" s="227"/>
    </row>
    <row r="1062" spans="1:9" ht="13.5">
      <c r="A1062" s="225" t="s">
        <v>1884</v>
      </c>
      <c r="B1062" s="225" t="s">
        <v>1885</v>
      </c>
      <c r="C1062" s="227">
        <f t="shared" si="178"/>
        <v>0</v>
      </c>
      <c r="D1062" s="227"/>
      <c r="E1062" s="227"/>
      <c r="F1062" s="227"/>
      <c r="G1062" s="227"/>
      <c r="H1062" s="227"/>
      <c r="I1062" s="227"/>
    </row>
    <row r="1063" spans="1:9" ht="13.5">
      <c r="A1063" s="225">
        <v>2150516</v>
      </c>
      <c r="B1063" s="225" t="s">
        <v>1886</v>
      </c>
      <c r="C1063" s="227">
        <f t="shared" si="178"/>
        <v>0</v>
      </c>
      <c r="D1063" s="227"/>
      <c r="E1063" s="227"/>
      <c r="F1063" s="227"/>
      <c r="G1063" s="227"/>
      <c r="H1063" s="227"/>
      <c r="I1063" s="227"/>
    </row>
    <row r="1064" spans="1:9" ht="13.5">
      <c r="A1064" s="225">
        <v>2150517</v>
      </c>
      <c r="B1064" s="225" t="s">
        <v>1887</v>
      </c>
      <c r="C1064" s="227">
        <f t="shared" si="178"/>
        <v>0</v>
      </c>
      <c r="D1064" s="227"/>
      <c r="E1064" s="227"/>
      <c r="F1064" s="227"/>
      <c r="G1064" s="227"/>
      <c r="H1064" s="227"/>
      <c r="I1064" s="227"/>
    </row>
    <row r="1065" spans="1:9" ht="13.5">
      <c r="A1065" s="225">
        <v>2150550</v>
      </c>
      <c r="B1065" s="225" t="s">
        <v>3743</v>
      </c>
      <c r="C1065" s="227">
        <f t="shared" si="178"/>
        <v>0</v>
      </c>
      <c r="D1065" s="227"/>
      <c r="E1065" s="227"/>
      <c r="F1065" s="227"/>
      <c r="G1065" s="227"/>
      <c r="H1065" s="227"/>
      <c r="I1065" s="227"/>
    </row>
    <row r="1066" spans="1:9" ht="13.5">
      <c r="A1066" s="225" t="s">
        <v>1888</v>
      </c>
      <c r="B1066" s="225" t="s">
        <v>1889</v>
      </c>
      <c r="C1066" s="227">
        <f t="shared" si="178"/>
        <v>0</v>
      </c>
      <c r="D1066" s="227"/>
      <c r="E1066" s="227"/>
      <c r="F1066" s="227"/>
      <c r="G1066" s="227"/>
      <c r="H1066" s="227"/>
      <c r="I1066" s="227"/>
    </row>
    <row r="1067" spans="1:9" ht="13.5">
      <c r="A1067" s="225" t="s">
        <v>1890</v>
      </c>
      <c r="B1067" s="226" t="s">
        <v>1891</v>
      </c>
      <c r="C1067" s="227">
        <f t="shared" si="178"/>
        <v>0</v>
      </c>
      <c r="D1067" s="227">
        <f aca="true" t="shared" si="182" ref="D1067:I1067">SUM(D1068:D1073)</f>
        <v>0</v>
      </c>
      <c r="E1067" s="227">
        <f t="shared" si="182"/>
        <v>0</v>
      </c>
      <c r="F1067" s="227">
        <f t="shared" si="182"/>
        <v>0</v>
      </c>
      <c r="G1067" s="227">
        <f t="shared" si="182"/>
        <v>0</v>
      </c>
      <c r="H1067" s="227">
        <f t="shared" si="182"/>
        <v>0</v>
      </c>
      <c r="I1067" s="227">
        <f t="shared" si="182"/>
        <v>0</v>
      </c>
    </row>
    <row r="1068" spans="1:9" ht="13.5">
      <c r="A1068" s="225" t="s">
        <v>2149</v>
      </c>
      <c r="B1068" s="225" t="s">
        <v>3725</v>
      </c>
      <c r="C1068" s="227">
        <f t="shared" si="178"/>
        <v>0</v>
      </c>
      <c r="D1068" s="227"/>
      <c r="E1068" s="227"/>
      <c r="F1068" s="227"/>
      <c r="G1068" s="227"/>
      <c r="H1068" s="227"/>
      <c r="I1068" s="227"/>
    </row>
    <row r="1069" spans="1:9" ht="13.5">
      <c r="A1069" s="225" t="s">
        <v>2150</v>
      </c>
      <c r="B1069" s="225" t="s">
        <v>3727</v>
      </c>
      <c r="C1069" s="227">
        <f t="shared" si="178"/>
        <v>0</v>
      </c>
      <c r="D1069" s="227"/>
      <c r="E1069" s="227"/>
      <c r="F1069" s="227"/>
      <c r="G1069" s="227"/>
      <c r="H1069" s="227"/>
      <c r="I1069" s="227"/>
    </row>
    <row r="1070" spans="1:9" ht="13.5">
      <c r="A1070" s="225" t="s">
        <v>2151</v>
      </c>
      <c r="B1070" s="225" t="s">
        <v>3729</v>
      </c>
      <c r="C1070" s="227">
        <f t="shared" si="178"/>
        <v>0</v>
      </c>
      <c r="D1070" s="227"/>
      <c r="E1070" s="227"/>
      <c r="F1070" s="227"/>
      <c r="G1070" s="227"/>
      <c r="H1070" s="227"/>
      <c r="I1070" s="227"/>
    </row>
    <row r="1071" spans="1:9" ht="13.5">
      <c r="A1071" s="225" t="s">
        <v>2152</v>
      </c>
      <c r="B1071" s="225" t="s">
        <v>2153</v>
      </c>
      <c r="C1071" s="227">
        <f t="shared" si="178"/>
        <v>0</v>
      </c>
      <c r="D1071" s="227"/>
      <c r="E1071" s="227"/>
      <c r="F1071" s="227"/>
      <c r="G1071" s="227"/>
      <c r="H1071" s="227"/>
      <c r="I1071" s="227"/>
    </row>
    <row r="1072" spans="1:9" ht="13.5">
      <c r="A1072" s="225" t="s">
        <v>2154</v>
      </c>
      <c r="B1072" s="225" t="s">
        <v>2155</v>
      </c>
      <c r="C1072" s="227">
        <f t="shared" si="178"/>
        <v>0</v>
      </c>
      <c r="D1072" s="227"/>
      <c r="E1072" s="227"/>
      <c r="F1072" s="227"/>
      <c r="G1072" s="227"/>
      <c r="H1072" s="227"/>
      <c r="I1072" s="227"/>
    </row>
    <row r="1073" spans="1:9" ht="13.5">
      <c r="A1073" s="225" t="s">
        <v>2156</v>
      </c>
      <c r="B1073" s="225" t="s">
        <v>2157</v>
      </c>
      <c r="C1073" s="227">
        <f t="shared" si="178"/>
        <v>0</v>
      </c>
      <c r="D1073" s="227"/>
      <c r="E1073" s="227"/>
      <c r="F1073" s="227"/>
      <c r="G1073" s="227"/>
      <c r="H1073" s="227"/>
      <c r="I1073" s="227"/>
    </row>
    <row r="1074" spans="1:9" ht="13.5">
      <c r="A1074" s="225" t="s">
        <v>2158</v>
      </c>
      <c r="B1074" s="226" t="s">
        <v>2159</v>
      </c>
      <c r="C1074" s="227">
        <f t="shared" si="178"/>
        <v>0</v>
      </c>
      <c r="D1074" s="227">
        <f aca="true" t="shared" si="183" ref="D1074:I1074">SUM(D1075:D1081)</f>
        <v>0</v>
      </c>
      <c r="E1074" s="227">
        <f t="shared" si="183"/>
        <v>0</v>
      </c>
      <c r="F1074" s="227">
        <f t="shared" si="183"/>
        <v>0</v>
      </c>
      <c r="G1074" s="227">
        <f t="shared" si="183"/>
        <v>0</v>
      </c>
      <c r="H1074" s="227">
        <f t="shared" si="183"/>
        <v>0</v>
      </c>
      <c r="I1074" s="227">
        <f t="shared" si="183"/>
        <v>0</v>
      </c>
    </row>
    <row r="1075" spans="1:9" ht="13.5">
      <c r="A1075" s="225" t="s">
        <v>2160</v>
      </c>
      <c r="B1075" s="225" t="s">
        <v>3725</v>
      </c>
      <c r="C1075" s="227">
        <f t="shared" si="178"/>
        <v>0</v>
      </c>
      <c r="D1075" s="227"/>
      <c r="E1075" s="227"/>
      <c r="F1075" s="227"/>
      <c r="G1075" s="227"/>
      <c r="H1075" s="227"/>
      <c r="I1075" s="227"/>
    </row>
    <row r="1076" spans="1:9" ht="13.5">
      <c r="A1076" s="225" t="s">
        <v>2161</v>
      </c>
      <c r="B1076" s="225" t="s">
        <v>3727</v>
      </c>
      <c r="C1076" s="227">
        <f t="shared" si="178"/>
        <v>0</v>
      </c>
      <c r="D1076" s="227"/>
      <c r="E1076" s="227"/>
      <c r="F1076" s="227"/>
      <c r="G1076" s="227"/>
      <c r="H1076" s="227"/>
      <c r="I1076" s="227"/>
    </row>
    <row r="1077" spans="1:9" ht="13.5">
      <c r="A1077" s="225" t="s">
        <v>2162</v>
      </c>
      <c r="B1077" s="225" t="s">
        <v>3729</v>
      </c>
      <c r="C1077" s="227">
        <f t="shared" si="178"/>
        <v>0</v>
      </c>
      <c r="D1077" s="227"/>
      <c r="E1077" s="227"/>
      <c r="F1077" s="227"/>
      <c r="G1077" s="227"/>
      <c r="H1077" s="227"/>
      <c r="I1077" s="227"/>
    </row>
    <row r="1078" spans="1:9" ht="13.5">
      <c r="A1078" s="225" t="s">
        <v>2163</v>
      </c>
      <c r="B1078" s="225" t="s">
        <v>2164</v>
      </c>
      <c r="C1078" s="227">
        <f t="shared" si="178"/>
        <v>0</v>
      </c>
      <c r="D1078" s="227"/>
      <c r="E1078" s="227"/>
      <c r="F1078" s="227"/>
      <c r="G1078" s="227"/>
      <c r="H1078" s="227"/>
      <c r="I1078" s="227"/>
    </row>
    <row r="1079" spans="1:9" ht="13.5">
      <c r="A1079" s="225" t="s">
        <v>2165</v>
      </c>
      <c r="B1079" s="225" t="s">
        <v>2166</v>
      </c>
      <c r="C1079" s="227">
        <f t="shared" si="178"/>
        <v>0</v>
      </c>
      <c r="D1079" s="227"/>
      <c r="E1079" s="227"/>
      <c r="F1079" s="227"/>
      <c r="G1079" s="227"/>
      <c r="H1079" s="227"/>
      <c r="I1079" s="227"/>
    </row>
    <row r="1080" spans="1:9" ht="13.5">
      <c r="A1080" s="225" t="s">
        <v>147</v>
      </c>
      <c r="B1080" s="225" t="s">
        <v>148</v>
      </c>
      <c r="C1080" s="227">
        <f t="shared" si="178"/>
        <v>0</v>
      </c>
      <c r="D1080" s="227"/>
      <c r="E1080" s="227"/>
      <c r="F1080" s="227"/>
      <c r="G1080" s="227"/>
      <c r="H1080" s="227"/>
      <c r="I1080" s="227"/>
    </row>
    <row r="1081" spans="1:9" ht="13.5">
      <c r="A1081" s="225" t="s">
        <v>149</v>
      </c>
      <c r="B1081" s="225" t="s">
        <v>150</v>
      </c>
      <c r="C1081" s="227">
        <f t="shared" si="178"/>
        <v>0</v>
      </c>
      <c r="D1081" s="227"/>
      <c r="E1081" s="227"/>
      <c r="F1081" s="227"/>
      <c r="G1081" s="227"/>
      <c r="H1081" s="227"/>
      <c r="I1081" s="227"/>
    </row>
    <row r="1082" spans="1:9" ht="13.5">
      <c r="A1082" s="225" t="s">
        <v>151</v>
      </c>
      <c r="B1082" s="226" t="s">
        <v>152</v>
      </c>
      <c r="C1082" s="227">
        <f t="shared" si="178"/>
        <v>0</v>
      </c>
      <c r="D1082" s="227">
        <f aca="true" t="shared" si="184" ref="D1082:I1082">SUM(D1083:D1087)</f>
        <v>0</v>
      </c>
      <c r="E1082" s="227">
        <f t="shared" si="184"/>
        <v>0</v>
      </c>
      <c r="F1082" s="227">
        <f t="shared" si="184"/>
        <v>0</v>
      </c>
      <c r="G1082" s="227">
        <f t="shared" si="184"/>
        <v>0</v>
      </c>
      <c r="H1082" s="227">
        <f t="shared" si="184"/>
        <v>0</v>
      </c>
      <c r="I1082" s="227">
        <f t="shared" si="184"/>
        <v>0</v>
      </c>
    </row>
    <row r="1083" spans="1:9" ht="13.5">
      <c r="A1083" s="225" t="s">
        <v>153</v>
      </c>
      <c r="B1083" s="225" t="s">
        <v>154</v>
      </c>
      <c r="C1083" s="227">
        <f t="shared" si="178"/>
        <v>0</v>
      </c>
      <c r="D1083" s="227"/>
      <c r="E1083" s="227"/>
      <c r="F1083" s="227"/>
      <c r="G1083" s="227"/>
      <c r="H1083" s="227"/>
      <c r="I1083" s="227"/>
    </row>
    <row r="1084" spans="1:9" ht="13.5">
      <c r="A1084" s="225" t="s">
        <v>155</v>
      </c>
      <c r="B1084" s="225" t="s">
        <v>156</v>
      </c>
      <c r="C1084" s="227">
        <f t="shared" si="178"/>
        <v>0</v>
      </c>
      <c r="D1084" s="227"/>
      <c r="E1084" s="227"/>
      <c r="F1084" s="227"/>
      <c r="G1084" s="227"/>
      <c r="H1084" s="227"/>
      <c r="I1084" s="227"/>
    </row>
    <row r="1085" spans="1:9" ht="13.5">
      <c r="A1085" s="225" t="s">
        <v>157</v>
      </c>
      <c r="B1085" s="225" t="s">
        <v>158</v>
      </c>
      <c r="C1085" s="227">
        <f t="shared" si="178"/>
        <v>0</v>
      </c>
      <c r="D1085" s="227"/>
      <c r="E1085" s="227"/>
      <c r="F1085" s="227"/>
      <c r="G1085" s="227"/>
      <c r="H1085" s="227"/>
      <c r="I1085" s="227"/>
    </row>
    <row r="1086" spans="1:9" ht="13.5">
      <c r="A1086" s="225" t="s">
        <v>159</v>
      </c>
      <c r="B1086" s="225" t="s">
        <v>160</v>
      </c>
      <c r="C1086" s="227">
        <f t="shared" si="178"/>
        <v>0</v>
      </c>
      <c r="D1086" s="227"/>
      <c r="E1086" s="227"/>
      <c r="F1086" s="227"/>
      <c r="G1086" s="227"/>
      <c r="H1086" s="227"/>
      <c r="I1086" s="227"/>
    </row>
    <row r="1087" spans="1:9" ht="13.5">
      <c r="A1087" s="225" t="s">
        <v>161</v>
      </c>
      <c r="B1087" s="225" t="s">
        <v>162</v>
      </c>
      <c r="C1087" s="227">
        <f t="shared" si="178"/>
        <v>0</v>
      </c>
      <c r="D1087" s="227"/>
      <c r="E1087" s="227"/>
      <c r="F1087" s="227"/>
      <c r="G1087" s="227"/>
      <c r="H1087" s="227"/>
      <c r="I1087" s="227"/>
    </row>
    <row r="1088" spans="1:9" ht="13.5">
      <c r="A1088" s="225" t="s">
        <v>163</v>
      </c>
      <c r="B1088" s="226" t="s">
        <v>164</v>
      </c>
      <c r="C1088" s="227">
        <f t="shared" si="178"/>
        <v>66</v>
      </c>
      <c r="D1088" s="227">
        <f aca="true" t="shared" si="185" ref="D1088:I1088">D1089+D1099+D1105</f>
        <v>66</v>
      </c>
      <c r="E1088" s="227">
        <f t="shared" si="185"/>
        <v>0</v>
      </c>
      <c r="F1088" s="227">
        <f t="shared" si="185"/>
        <v>0</v>
      </c>
      <c r="G1088" s="227">
        <f t="shared" si="185"/>
        <v>0</v>
      </c>
      <c r="H1088" s="227">
        <f t="shared" si="185"/>
        <v>0</v>
      </c>
      <c r="I1088" s="227">
        <f t="shared" si="185"/>
        <v>0</v>
      </c>
    </row>
    <row r="1089" spans="1:9" ht="13.5">
      <c r="A1089" s="225" t="s">
        <v>165</v>
      </c>
      <c r="B1089" s="226" t="s">
        <v>166</v>
      </c>
      <c r="C1089" s="227">
        <f t="shared" si="178"/>
        <v>66</v>
      </c>
      <c r="D1089" s="227">
        <f aca="true" t="shared" si="186" ref="D1089:I1089">SUM(D1090:D1098)</f>
        <v>66</v>
      </c>
      <c r="E1089" s="227">
        <f t="shared" si="186"/>
        <v>0</v>
      </c>
      <c r="F1089" s="227">
        <f t="shared" si="186"/>
        <v>0</v>
      </c>
      <c r="G1089" s="227">
        <f t="shared" si="186"/>
        <v>0</v>
      </c>
      <c r="H1089" s="227">
        <f t="shared" si="186"/>
        <v>0</v>
      </c>
      <c r="I1089" s="227">
        <f t="shared" si="186"/>
        <v>0</v>
      </c>
    </row>
    <row r="1090" spans="1:9" ht="13.5">
      <c r="A1090" s="225" t="s">
        <v>167</v>
      </c>
      <c r="B1090" s="225" t="s">
        <v>3725</v>
      </c>
      <c r="C1090" s="227">
        <f t="shared" si="178"/>
        <v>57</v>
      </c>
      <c r="D1090" s="227">
        <v>57</v>
      </c>
      <c r="E1090" s="227"/>
      <c r="F1090" s="227"/>
      <c r="G1090" s="227"/>
      <c r="H1090" s="227"/>
      <c r="I1090" s="227"/>
    </row>
    <row r="1091" spans="1:9" ht="13.5">
      <c r="A1091" s="225" t="s">
        <v>168</v>
      </c>
      <c r="B1091" s="225" t="s">
        <v>3727</v>
      </c>
      <c r="C1091" s="227">
        <f t="shared" si="178"/>
        <v>0</v>
      </c>
      <c r="D1091" s="227"/>
      <c r="E1091" s="227"/>
      <c r="F1091" s="227"/>
      <c r="G1091" s="227"/>
      <c r="H1091" s="227"/>
      <c r="I1091" s="227"/>
    </row>
    <row r="1092" spans="1:9" ht="13.5">
      <c r="A1092" s="225" t="s">
        <v>169</v>
      </c>
      <c r="B1092" s="225" t="s">
        <v>3729</v>
      </c>
      <c r="C1092" s="227">
        <f t="shared" si="178"/>
        <v>0</v>
      </c>
      <c r="D1092" s="227"/>
      <c r="E1092" s="227"/>
      <c r="F1092" s="227"/>
      <c r="G1092" s="227"/>
      <c r="H1092" s="227"/>
      <c r="I1092" s="227"/>
    </row>
    <row r="1093" spans="1:9" ht="13.5">
      <c r="A1093" s="225" t="s">
        <v>170</v>
      </c>
      <c r="B1093" s="225" t="s">
        <v>171</v>
      </c>
      <c r="C1093" s="227">
        <f t="shared" si="178"/>
        <v>0</v>
      </c>
      <c r="D1093" s="227"/>
      <c r="E1093" s="227"/>
      <c r="F1093" s="227"/>
      <c r="G1093" s="227"/>
      <c r="H1093" s="227"/>
      <c r="I1093" s="227"/>
    </row>
    <row r="1094" spans="1:9" ht="13.5">
      <c r="A1094" s="225" t="s">
        <v>172</v>
      </c>
      <c r="B1094" s="225" t="s">
        <v>173</v>
      </c>
      <c r="C1094" s="227">
        <f aca="true" t="shared" si="187" ref="C1094:C1157">SUM(D1094:I1094)</f>
        <v>0</v>
      </c>
      <c r="D1094" s="227"/>
      <c r="E1094" s="227"/>
      <c r="F1094" s="227"/>
      <c r="G1094" s="227"/>
      <c r="H1094" s="227"/>
      <c r="I1094" s="227"/>
    </row>
    <row r="1095" spans="1:9" ht="13.5">
      <c r="A1095" s="225" t="s">
        <v>174</v>
      </c>
      <c r="B1095" s="225" t="s">
        <v>175</v>
      </c>
      <c r="C1095" s="227">
        <f t="shared" si="187"/>
        <v>0</v>
      </c>
      <c r="D1095" s="227"/>
      <c r="E1095" s="227"/>
      <c r="F1095" s="227"/>
      <c r="G1095" s="227"/>
      <c r="H1095" s="227"/>
      <c r="I1095" s="227"/>
    </row>
    <row r="1096" spans="1:9" ht="13.5">
      <c r="A1096" s="225" t="s">
        <v>176</v>
      </c>
      <c r="B1096" s="225" t="s">
        <v>177</v>
      </c>
      <c r="C1096" s="227">
        <f t="shared" si="187"/>
        <v>0</v>
      </c>
      <c r="D1096" s="227"/>
      <c r="E1096" s="227"/>
      <c r="F1096" s="227"/>
      <c r="G1096" s="227"/>
      <c r="H1096" s="227"/>
      <c r="I1096" s="227"/>
    </row>
    <row r="1097" spans="1:9" ht="13.5">
      <c r="A1097" s="225" t="s">
        <v>178</v>
      </c>
      <c r="B1097" s="225" t="s">
        <v>3743</v>
      </c>
      <c r="C1097" s="227">
        <f t="shared" si="187"/>
        <v>3</v>
      </c>
      <c r="D1097" s="227">
        <v>3</v>
      </c>
      <c r="E1097" s="227"/>
      <c r="F1097" s="227"/>
      <c r="G1097" s="227"/>
      <c r="H1097" s="227"/>
      <c r="I1097" s="227"/>
    </row>
    <row r="1098" spans="1:9" ht="13.5">
      <c r="A1098" s="225" t="s">
        <v>179</v>
      </c>
      <c r="B1098" s="225" t="s">
        <v>180</v>
      </c>
      <c r="C1098" s="227">
        <f t="shared" si="187"/>
        <v>6</v>
      </c>
      <c r="D1098" s="227">
        <v>6</v>
      </c>
      <c r="E1098" s="227"/>
      <c r="F1098" s="227"/>
      <c r="G1098" s="227"/>
      <c r="H1098" s="227"/>
      <c r="I1098" s="227"/>
    </row>
    <row r="1099" spans="1:9" ht="13.5">
      <c r="A1099" s="225" t="s">
        <v>181</v>
      </c>
      <c r="B1099" s="226" t="s">
        <v>182</v>
      </c>
      <c r="C1099" s="227">
        <f t="shared" si="187"/>
        <v>0</v>
      </c>
      <c r="D1099" s="227">
        <f aca="true" t="shared" si="188" ref="D1099:I1099">SUM(D1100:D1104)</f>
        <v>0</v>
      </c>
      <c r="E1099" s="227">
        <f t="shared" si="188"/>
        <v>0</v>
      </c>
      <c r="F1099" s="227">
        <f t="shared" si="188"/>
        <v>0</v>
      </c>
      <c r="G1099" s="227">
        <f t="shared" si="188"/>
        <v>0</v>
      </c>
      <c r="H1099" s="227">
        <f t="shared" si="188"/>
        <v>0</v>
      </c>
      <c r="I1099" s="227">
        <f t="shared" si="188"/>
        <v>0</v>
      </c>
    </row>
    <row r="1100" spans="1:9" ht="13.5">
      <c r="A1100" s="225" t="s">
        <v>183</v>
      </c>
      <c r="B1100" s="225" t="s">
        <v>3725</v>
      </c>
      <c r="C1100" s="227">
        <f t="shared" si="187"/>
        <v>0</v>
      </c>
      <c r="D1100" s="227"/>
      <c r="E1100" s="227"/>
      <c r="F1100" s="227"/>
      <c r="G1100" s="227"/>
      <c r="H1100" s="227"/>
      <c r="I1100" s="227"/>
    </row>
    <row r="1101" spans="1:9" ht="13.5">
      <c r="A1101" s="225" t="s">
        <v>184</v>
      </c>
      <c r="B1101" s="225" t="s">
        <v>3727</v>
      </c>
      <c r="C1101" s="227">
        <f t="shared" si="187"/>
        <v>0</v>
      </c>
      <c r="D1101" s="227"/>
      <c r="E1101" s="227"/>
      <c r="F1101" s="227"/>
      <c r="G1101" s="227"/>
      <c r="H1101" s="227"/>
      <c r="I1101" s="227"/>
    </row>
    <row r="1102" spans="1:9" ht="13.5">
      <c r="A1102" s="225" t="s">
        <v>185</v>
      </c>
      <c r="B1102" s="225" t="s">
        <v>3729</v>
      </c>
      <c r="C1102" s="227">
        <f t="shared" si="187"/>
        <v>0</v>
      </c>
      <c r="D1102" s="227"/>
      <c r="E1102" s="227"/>
      <c r="F1102" s="227"/>
      <c r="G1102" s="227"/>
      <c r="H1102" s="227"/>
      <c r="I1102" s="227"/>
    </row>
    <row r="1103" spans="1:9" ht="13.5">
      <c r="A1103" s="225" t="s">
        <v>186</v>
      </c>
      <c r="B1103" s="225" t="s">
        <v>187</v>
      </c>
      <c r="C1103" s="227">
        <f t="shared" si="187"/>
        <v>0</v>
      </c>
      <c r="D1103" s="227"/>
      <c r="E1103" s="227"/>
      <c r="F1103" s="227"/>
      <c r="G1103" s="227"/>
      <c r="H1103" s="227"/>
      <c r="I1103" s="227"/>
    </row>
    <row r="1104" spans="1:9" ht="13.5">
      <c r="A1104" s="225" t="s">
        <v>188</v>
      </c>
      <c r="B1104" s="225" t="s">
        <v>189</v>
      </c>
      <c r="C1104" s="227">
        <f t="shared" si="187"/>
        <v>0</v>
      </c>
      <c r="D1104" s="227"/>
      <c r="E1104" s="227"/>
      <c r="F1104" s="227"/>
      <c r="G1104" s="227"/>
      <c r="H1104" s="227"/>
      <c r="I1104" s="227"/>
    </row>
    <row r="1105" spans="1:9" ht="13.5">
      <c r="A1105" s="225" t="s">
        <v>190</v>
      </c>
      <c r="B1105" s="226" t="s">
        <v>191</v>
      </c>
      <c r="C1105" s="227">
        <f t="shared" si="187"/>
        <v>0</v>
      </c>
      <c r="D1105" s="227">
        <f aca="true" t="shared" si="189" ref="D1105:I1105">SUM(D1106:D1107)</f>
        <v>0</v>
      </c>
      <c r="E1105" s="227">
        <f t="shared" si="189"/>
        <v>0</v>
      </c>
      <c r="F1105" s="227">
        <f t="shared" si="189"/>
        <v>0</v>
      </c>
      <c r="G1105" s="227">
        <f t="shared" si="189"/>
        <v>0</v>
      </c>
      <c r="H1105" s="227">
        <f t="shared" si="189"/>
        <v>0</v>
      </c>
      <c r="I1105" s="227">
        <f t="shared" si="189"/>
        <v>0</v>
      </c>
    </row>
    <row r="1106" spans="1:9" ht="13.5">
      <c r="A1106" s="225" t="s">
        <v>192</v>
      </c>
      <c r="B1106" s="225" t="s">
        <v>193</v>
      </c>
      <c r="C1106" s="227">
        <f t="shared" si="187"/>
        <v>0</v>
      </c>
      <c r="D1106" s="227"/>
      <c r="E1106" s="227"/>
      <c r="F1106" s="227"/>
      <c r="G1106" s="227"/>
      <c r="H1106" s="227"/>
      <c r="I1106" s="227"/>
    </row>
    <row r="1107" spans="1:9" ht="13.5">
      <c r="A1107" s="225" t="s">
        <v>194</v>
      </c>
      <c r="B1107" s="225" t="s">
        <v>2213</v>
      </c>
      <c r="C1107" s="227">
        <f t="shared" si="187"/>
        <v>0</v>
      </c>
      <c r="D1107" s="227"/>
      <c r="E1107" s="227"/>
      <c r="F1107" s="227"/>
      <c r="G1107" s="227"/>
      <c r="H1107" s="227"/>
      <c r="I1107" s="227"/>
    </row>
    <row r="1108" spans="1:9" ht="13.5">
      <c r="A1108" s="225" t="s">
        <v>2214</v>
      </c>
      <c r="B1108" s="226" t="s">
        <v>2215</v>
      </c>
      <c r="C1108" s="227">
        <f t="shared" si="187"/>
        <v>25</v>
      </c>
      <c r="D1108" s="227">
        <f aca="true" t="shared" si="190" ref="D1108:I1108">D1109+D1116+D1126+D1132+D1135</f>
        <v>20</v>
      </c>
      <c r="E1108" s="227">
        <f t="shared" si="190"/>
        <v>0</v>
      </c>
      <c r="F1108" s="227">
        <f t="shared" si="190"/>
        <v>0</v>
      </c>
      <c r="G1108" s="227">
        <f t="shared" si="190"/>
        <v>5</v>
      </c>
      <c r="H1108" s="227">
        <f t="shared" si="190"/>
        <v>0</v>
      </c>
      <c r="I1108" s="227">
        <f t="shared" si="190"/>
        <v>0</v>
      </c>
    </row>
    <row r="1109" spans="1:9" ht="13.5">
      <c r="A1109" s="225" t="s">
        <v>2216</v>
      </c>
      <c r="B1109" s="226" t="s">
        <v>2217</v>
      </c>
      <c r="C1109" s="227">
        <f t="shared" si="187"/>
        <v>0</v>
      </c>
      <c r="D1109" s="227">
        <f aca="true" t="shared" si="191" ref="D1109:I1109">SUM(D1110:D1115)</f>
        <v>0</v>
      </c>
      <c r="E1109" s="227">
        <f t="shared" si="191"/>
        <v>0</v>
      </c>
      <c r="F1109" s="227">
        <f t="shared" si="191"/>
        <v>0</v>
      </c>
      <c r="G1109" s="227">
        <f t="shared" si="191"/>
        <v>0</v>
      </c>
      <c r="H1109" s="227">
        <f t="shared" si="191"/>
        <v>0</v>
      </c>
      <c r="I1109" s="227">
        <f t="shared" si="191"/>
        <v>0</v>
      </c>
    </row>
    <row r="1110" spans="1:9" ht="13.5">
      <c r="A1110" s="225" t="s">
        <v>2218</v>
      </c>
      <c r="B1110" s="225" t="s">
        <v>3725</v>
      </c>
      <c r="C1110" s="227">
        <f t="shared" si="187"/>
        <v>0</v>
      </c>
      <c r="D1110" s="227"/>
      <c r="E1110" s="227"/>
      <c r="F1110" s="227"/>
      <c r="G1110" s="227"/>
      <c r="H1110" s="227"/>
      <c r="I1110" s="227"/>
    </row>
    <row r="1111" spans="1:9" ht="13.5">
      <c r="A1111" s="225" t="s">
        <v>2219</v>
      </c>
      <c r="B1111" s="225" t="s">
        <v>3727</v>
      </c>
      <c r="C1111" s="227">
        <f t="shared" si="187"/>
        <v>0</v>
      </c>
      <c r="D1111" s="227"/>
      <c r="E1111" s="227"/>
      <c r="F1111" s="227"/>
      <c r="G1111" s="227"/>
      <c r="H1111" s="227"/>
      <c r="I1111" s="227"/>
    </row>
    <row r="1112" spans="1:9" ht="13.5">
      <c r="A1112" s="225" t="s">
        <v>2220</v>
      </c>
      <c r="B1112" s="225" t="s">
        <v>3729</v>
      </c>
      <c r="C1112" s="227">
        <f t="shared" si="187"/>
        <v>0</v>
      </c>
      <c r="D1112" s="227"/>
      <c r="E1112" s="227"/>
      <c r="F1112" s="227"/>
      <c r="G1112" s="227"/>
      <c r="H1112" s="227"/>
      <c r="I1112" s="227"/>
    </row>
    <row r="1113" spans="1:9" ht="13.5">
      <c r="A1113" s="225" t="s">
        <v>2221</v>
      </c>
      <c r="B1113" s="225" t="s">
        <v>2222</v>
      </c>
      <c r="C1113" s="227">
        <f t="shared" si="187"/>
        <v>0</v>
      </c>
      <c r="D1113" s="227"/>
      <c r="E1113" s="227"/>
      <c r="F1113" s="227"/>
      <c r="G1113" s="227"/>
      <c r="H1113" s="227"/>
      <c r="I1113" s="227"/>
    </row>
    <row r="1114" spans="1:9" ht="13.5">
      <c r="A1114" s="225" t="s">
        <v>2223</v>
      </c>
      <c r="B1114" s="225" t="s">
        <v>3743</v>
      </c>
      <c r="C1114" s="227">
        <f t="shared" si="187"/>
        <v>0</v>
      </c>
      <c r="D1114" s="227"/>
      <c r="E1114" s="227"/>
      <c r="F1114" s="227"/>
      <c r="G1114" s="227"/>
      <c r="H1114" s="227"/>
      <c r="I1114" s="227"/>
    </row>
    <row r="1115" spans="1:9" ht="13.5">
      <c r="A1115" s="225" t="s">
        <v>2224</v>
      </c>
      <c r="B1115" s="225" t="s">
        <v>2225</v>
      </c>
      <c r="C1115" s="227">
        <f t="shared" si="187"/>
        <v>0</v>
      </c>
      <c r="D1115" s="227"/>
      <c r="E1115" s="227"/>
      <c r="F1115" s="227"/>
      <c r="G1115" s="227"/>
      <c r="H1115" s="227"/>
      <c r="I1115" s="227"/>
    </row>
    <row r="1116" spans="1:9" ht="13.5">
      <c r="A1116" s="225" t="s">
        <v>2226</v>
      </c>
      <c r="B1116" s="226" t="s">
        <v>2227</v>
      </c>
      <c r="C1116" s="227">
        <f t="shared" si="187"/>
        <v>0</v>
      </c>
      <c r="D1116" s="227">
        <f aca="true" t="shared" si="192" ref="D1116:I1116">SUM(D1117:D1125)</f>
        <v>0</v>
      </c>
      <c r="E1116" s="227">
        <f t="shared" si="192"/>
        <v>0</v>
      </c>
      <c r="F1116" s="227">
        <f t="shared" si="192"/>
        <v>0</v>
      </c>
      <c r="G1116" s="227">
        <f t="shared" si="192"/>
        <v>0</v>
      </c>
      <c r="H1116" s="227">
        <f t="shared" si="192"/>
        <v>0</v>
      </c>
      <c r="I1116" s="227">
        <f t="shared" si="192"/>
        <v>0</v>
      </c>
    </row>
    <row r="1117" spans="1:9" ht="13.5">
      <c r="A1117" s="225" t="s">
        <v>2228</v>
      </c>
      <c r="B1117" s="225" t="s">
        <v>2229</v>
      </c>
      <c r="C1117" s="227">
        <f t="shared" si="187"/>
        <v>0</v>
      </c>
      <c r="D1117" s="227"/>
      <c r="E1117" s="227"/>
      <c r="F1117" s="227"/>
      <c r="G1117" s="227"/>
      <c r="H1117" s="227"/>
      <c r="I1117" s="227"/>
    </row>
    <row r="1118" spans="1:9" ht="13.5">
      <c r="A1118" s="225" t="s">
        <v>2230</v>
      </c>
      <c r="B1118" s="225" t="s">
        <v>2231</v>
      </c>
      <c r="C1118" s="227">
        <f t="shared" si="187"/>
        <v>0</v>
      </c>
      <c r="D1118" s="227"/>
      <c r="E1118" s="227"/>
      <c r="F1118" s="227"/>
      <c r="G1118" s="227"/>
      <c r="H1118" s="227"/>
      <c r="I1118" s="227"/>
    </row>
    <row r="1119" spans="1:9" ht="13.5">
      <c r="A1119" s="225" t="s">
        <v>2232</v>
      </c>
      <c r="B1119" s="225" t="s">
        <v>2233</v>
      </c>
      <c r="C1119" s="227">
        <f t="shared" si="187"/>
        <v>0</v>
      </c>
      <c r="D1119" s="227"/>
      <c r="E1119" s="227"/>
      <c r="F1119" s="227"/>
      <c r="G1119" s="227"/>
      <c r="H1119" s="227"/>
      <c r="I1119" s="227"/>
    </row>
    <row r="1120" spans="1:9" ht="13.5">
      <c r="A1120" s="225" t="s">
        <v>2234</v>
      </c>
      <c r="B1120" s="225" t="s">
        <v>2235</v>
      </c>
      <c r="C1120" s="227">
        <f t="shared" si="187"/>
        <v>0</v>
      </c>
      <c r="D1120" s="227"/>
      <c r="E1120" s="227"/>
      <c r="F1120" s="227"/>
      <c r="G1120" s="227"/>
      <c r="H1120" s="227"/>
      <c r="I1120" s="227"/>
    </row>
    <row r="1121" spans="1:9" ht="13.5">
      <c r="A1121" s="225" t="s">
        <v>2236</v>
      </c>
      <c r="B1121" s="225" t="s">
        <v>2237</v>
      </c>
      <c r="C1121" s="227">
        <f t="shared" si="187"/>
        <v>0</v>
      </c>
      <c r="D1121" s="227"/>
      <c r="E1121" s="227"/>
      <c r="F1121" s="227"/>
      <c r="G1121" s="227"/>
      <c r="H1121" s="227"/>
      <c r="I1121" s="227"/>
    </row>
    <row r="1122" spans="1:9" ht="13.5">
      <c r="A1122" s="225" t="s">
        <v>2238</v>
      </c>
      <c r="B1122" s="225" t="s">
        <v>2239</v>
      </c>
      <c r="C1122" s="227">
        <f t="shared" si="187"/>
        <v>0</v>
      </c>
      <c r="D1122" s="227"/>
      <c r="E1122" s="227"/>
      <c r="F1122" s="227"/>
      <c r="G1122" s="227"/>
      <c r="H1122" s="227"/>
      <c r="I1122" s="227"/>
    </row>
    <row r="1123" spans="1:9" ht="13.5">
      <c r="A1123" s="225" t="s">
        <v>2240</v>
      </c>
      <c r="B1123" s="225" t="s">
        <v>2241</v>
      </c>
      <c r="C1123" s="227">
        <f t="shared" si="187"/>
        <v>0</v>
      </c>
      <c r="D1123" s="227"/>
      <c r="E1123" s="227"/>
      <c r="F1123" s="227"/>
      <c r="G1123" s="227"/>
      <c r="H1123" s="227"/>
      <c r="I1123" s="227"/>
    </row>
    <row r="1124" spans="1:9" ht="13.5">
      <c r="A1124" s="225" t="s">
        <v>2242</v>
      </c>
      <c r="B1124" s="225" t="s">
        <v>2243</v>
      </c>
      <c r="C1124" s="227">
        <f t="shared" si="187"/>
        <v>0</v>
      </c>
      <c r="D1124" s="227"/>
      <c r="E1124" s="227"/>
      <c r="F1124" s="227"/>
      <c r="G1124" s="227"/>
      <c r="H1124" s="227"/>
      <c r="I1124" s="227"/>
    </row>
    <row r="1125" spans="1:9" ht="13.5">
      <c r="A1125" s="225" t="s">
        <v>2244</v>
      </c>
      <c r="B1125" s="229" t="s">
        <v>2245</v>
      </c>
      <c r="C1125" s="227">
        <f t="shared" si="187"/>
        <v>0</v>
      </c>
      <c r="D1125" s="227"/>
      <c r="E1125" s="227"/>
      <c r="F1125" s="227"/>
      <c r="G1125" s="227"/>
      <c r="H1125" s="227"/>
      <c r="I1125" s="227"/>
    </row>
    <row r="1126" spans="1:9" ht="13.5">
      <c r="A1126" s="229" t="s">
        <v>2246</v>
      </c>
      <c r="B1126" s="234" t="s">
        <v>2247</v>
      </c>
      <c r="C1126" s="227">
        <f t="shared" si="187"/>
        <v>1</v>
      </c>
      <c r="D1126" s="228">
        <f aca="true" t="shared" si="193" ref="D1126:I1126">SUM(D1127:D1131)</f>
        <v>0</v>
      </c>
      <c r="E1126" s="228">
        <f t="shared" si="193"/>
        <v>0</v>
      </c>
      <c r="F1126" s="228">
        <f t="shared" si="193"/>
        <v>0</v>
      </c>
      <c r="G1126" s="228">
        <f t="shared" si="193"/>
        <v>1</v>
      </c>
      <c r="H1126" s="228">
        <f t="shared" si="193"/>
        <v>0</v>
      </c>
      <c r="I1126" s="228">
        <f t="shared" si="193"/>
        <v>0</v>
      </c>
    </row>
    <row r="1127" spans="1:9" ht="13.5">
      <c r="A1127" s="225" t="s">
        <v>2248</v>
      </c>
      <c r="B1127" s="225" t="s">
        <v>2249</v>
      </c>
      <c r="C1127" s="227">
        <f t="shared" si="187"/>
        <v>0</v>
      </c>
      <c r="D1127" s="227"/>
      <c r="E1127" s="227"/>
      <c r="F1127" s="227"/>
      <c r="G1127" s="227"/>
      <c r="H1127" s="227"/>
      <c r="I1127" s="227"/>
    </row>
    <row r="1128" spans="1:9" ht="13.5">
      <c r="A1128" s="225" t="s">
        <v>2250</v>
      </c>
      <c r="B1128" s="225" t="s">
        <v>2251</v>
      </c>
      <c r="C1128" s="227">
        <f t="shared" si="187"/>
        <v>0</v>
      </c>
      <c r="D1128" s="227"/>
      <c r="E1128" s="227"/>
      <c r="F1128" s="227"/>
      <c r="G1128" s="227"/>
      <c r="H1128" s="227"/>
      <c r="I1128" s="227"/>
    </row>
    <row r="1129" spans="1:9" ht="13.5">
      <c r="A1129" s="225" t="s">
        <v>2252</v>
      </c>
      <c r="B1129" s="225" t="s">
        <v>2253</v>
      </c>
      <c r="C1129" s="227">
        <f t="shared" si="187"/>
        <v>0</v>
      </c>
      <c r="D1129" s="227"/>
      <c r="E1129" s="227"/>
      <c r="F1129" s="227"/>
      <c r="G1129" s="227"/>
      <c r="H1129" s="227"/>
      <c r="I1129" s="227"/>
    </row>
    <row r="1130" spans="1:9" ht="13.5">
      <c r="A1130" s="225" t="s">
        <v>2254</v>
      </c>
      <c r="B1130" s="225" t="s">
        <v>2255</v>
      </c>
      <c r="C1130" s="227">
        <f t="shared" si="187"/>
        <v>0</v>
      </c>
      <c r="D1130" s="227"/>
      <c r="E1130" s="227"/>
      <c r="F1130" s="227"/>
      <c r="G1130" s="227"/>
      <c r="H1130" s="227"/>
      <c r="I1130" s="227"/>
    </row>
    <row r="1131" spans="1:9" ht="13.5">
      <c r="A1131" s="225" t="s">
        <v>2256</v>
      </c>
      <c r="B1131" s="225" t="s">
        <v>2257</v>
      </c>
      <c r="C1131" s="227">
        <f t="shared" si="187"/>
        <v>1</v>
      </c>
      <c r="D1131" s="227"/>
      <c r="E1131" s="227"/>
      <c r="F1131" s="227"/>
      <c r="G1131" s="227">
        <v>1</v>
      </c>
      <c r="H1131" s="227"/>
      <c r="I1131" s="227"/>
    </row>
    <row r="1132" spans="1:9" ht="13.5">
      <c r="A1132" s="225" t="s">
        <v>250</v>
      </c>
      <c r="B1132" s="226" t="s">
        <v>251</v>
      </c>
      <c r="C1132" s="227">
        <f t="shared" si="187"/>
        <v>0</v>
      </c>
      <c r="D1132" s="227">
        <f aca="true" t="shared" si="194" ref="D1132:I1132">SUM(D1133:D1134)</f>
        <v>0</v>
      </c>
      <c r="E1132" s="227">
        <f t="shared" si="194"/>
        <v>0</v>
      </c>
      <c r="F1132" s="227">
        <f t="shared" si="194"/>
        <v>0</v>
      </c>
      <c r="G1132" s="227">
        <f t="shared" si="194"/>
        <v>0</v>
      </c>
      <c r="H1132" s="227">
        <f t="shared" si="194"/>
        <v>0</v>
      </c>
      <c r="I1132" s="227">
        <f t="shared" si="194"/>
        <v>0</v>
      </c>
    </row>
    <row r="1133" spans="1:9" ht="13.5">
      <c r="A1133" s="225" t="s">
        <v>252</v>
      </c>
      <c r="B1133" s="225" t="s">
        <v>253</v>
      </c>
      <c r="C1133" s="227">
        <f t="shared" si="187"/>
        <v>0</v>
      </c>
      <c r="D1133" s="227"/>
      <c r="E1133" s="227"/>
      <c r="F1133" s="227"/>
      <c r="G1133" s="227"/>
      <c r="H1133" s="227"/>
      <c r="I1133" s="227"/>
    </row>
    <row r="1134" spans="1:9" ht="13.5">
      <c r="A1134" s="225" t="s">
        <v>254</v>
      </c>
      <c r="B1134" s="225" t="s">
        <v>255</v>
      </c>
      <c r="C1134" s="227">
        <f t="shared" si="187"/>
        <v>0</v>
      </c>
      <c r="D1134" s="227"/>
      <c r="E1134" s="227"/>
      <c r="F1134" s="227"/>
      <c r="G1134" s="227"/>
      <c r="H1134" s="227"/>
      <c r="I1134" s="227"/>
    </row>
    <row r="1135" spans="1:9" ht="13.5">
      <c r="A1135" s="225" t="s">
        <v>256</v>
      </c>
      <c r="B1135" s="226" t="s">
        <v>257</v>
      </c>
      <c r="C1135" s="227">
        <f t="shared" si="187"/>
        <v>24</v>
      </c>
      <c r="D1135" s="227">
        <f aca="true" t="shared" si="195" ref="D1135:I1135">SUM(D1136:D1137)</f>
        <v>20</v>
      </c>
      <c r="E1135" s="227">
        <f t="shared" si="195"/>
        <v>0</v>
      </c>
      <c r="F1135" s="227">
        <f t="shared" si="195"/>
        <v>0</v>
      </c>
      <c r="G1135" s="227">
        <f t="shared" si="195"/>
        <v>4</v>
      </c>
      <c r="H1135" s="227">
        <f t="shared" si="195"/>
        <v>0</v>
      </c>
      <c r="I1135" s="227">
        <f t="shared" si="195"/>
        <v>0</v>
      </c>
    </row>
    <row r="1136" spans="1:9" ht="13.5">
      <c r="A1136" s="225">
        <v>2179902</v>
      </c>
      <c r="B1136" s="225" t="s">
        <v>258</v>
      </c>
      <c r="C1136" s="227">
        <f t="shared" si="187"/>
        <v>0</v>
      </c>
      <c r="D1136" s="227"/>
      <c r="E1136" s="227"/>
      <c r="F1136" s="227"/>
      <c r="G1136" s="227"/>
      <c r="H1136" s="227"/>
      <c r="I1136" s="227"/>
    </row>
    <row r="1137" spans="1:9" ht="13.5">
      <c r="A1137" s="225">
        <v>2179999</v>
      </c>
      <c r="B1137" s="225" t="s">
        <v>259</v>
      </c>
      <c r="C1137" s="227">
        <f t="shared" si="187"/>
        <v>24</v>
      </c>
      <c r="D1137" s="227">
        <v>20</v>
      </c>
      <c r="E1137" s="227"/>
      <c r="F1137" s="227"/>
      <c r="G1137" s="227">
        <v>4</v>
      </c>
      <c r="H1137" s="227"/>
      <c r="I1137" s="227"/>
    </row>
    <row r="1138" spans="1:9" ht="13.5">
      <c r="A1138" s="225" t="s">
        <v>260</v>
      </c>
      <c r="B1138" s="226" t="s">
        <v>261</v>
      </c>
      <c r="C1138" s="227">
        <f t="shared" si="187"/>
        <v>0</v>
      </c>
      <c r="D1138" s="227">
        <f aca="true" t="shared" si="196" ref="D1138:I1138">SUM(D1139:D1147)</f>
        <v>0</v>
      </c>
      <c r="E1138" s="227">
        <f t="shared" si="196"/>
        <v>0</v>
      </c>
      <c r="F1138" s="227">
        <f t="shared" si="196"/>
        <v>0</v>
      </c>
      <c r="G1138" s="227">
        <f t="shared" si="196"/>
        <v>0</v>
      </c>
      <c r="H1138" s="227">
        <f t="shared" si="196"/>
        <v>0</v>
      </c>
      <c r="I1138" s="227">
        <f t="shared" si="196"/>
        <v>0</v>
      </c>
    </row>
    <row r="1139" spans="1:9" ht="13.5">
      <c r="A1139" s="225" t="s">
        <v>262</v>
      </c>
      <c r="B1139" s="226" t="s">
        <v>263</v>
      </c>
      <c r="C1139" s="227">
        <f t="shared" si="187"/>
        <v>0</v>
      </c>
      <c r="D1139" s="227"/>
      <c r="E1139" s="227"/>
      <c r="F1139" s="227"/>
      <c r="G1139" s="227"/>
      <c r="H1139" s="227"/>
      <c r="I1139" s="227"/>
    </row>
    <row r="1140" spans="1:9" ht="13.5">
      <c r="A1140" s="225" t="s">
        <v>264</v>
      </c>
      <c r="B1140" s="226" t="s">
        <v>265</v>
      </c>
      <c r="C1140" s="227">
        <f t="shared" si="187"/>
        <v>0</v>
      </c>
      <c r="D1140" s="227"/>
      <c r="E1140" s="227"/>
      <c r="F1140" s="227"/>
      <c r="G1140" s="227"/>
      <c r="H1140" s="227"/>
      <c r="I1140" s="227"/>
    </row>
    <row r="1141" spans="1:9" ht="13.5">
      <c r="A1141" s="225" t="s">
        <v>266</v>
      </c>
      <c r="B1141" s="226" t="s">
        <v>267</v>
      </c>
      <c r="C1141" s="227">
        <f t="shared" si="187"/>
        <v>0</v>
      </c>
      <c r="D1141" s="227"/>
      <c r="E1141" s="227"/>
      <c r="F1141" s="227"/>
      <c r="G1141" s="227"/>
      <c r="H1141" s="227"/>
      <c r="I1141" s="227"/>
    </row>
    <row r="1142" spans="1:9" ht="13.5">
      <c r="A1142" s="225" t="s">
        <v>268</v>
      </c>
      <c r="B1142" s="226" t="s">
        <v>269</v>
      </c>
      <c r="C1142" s="227">
        <f t="shared" si="187"/>
        <v>0</v>
      </c>
      <c r="D1142" s="227"/>
      <c r="E1142" s="227"/>
      <c r="F1142" s="227"/>
      <c r="G1142" s="227"/>
      <c r="H1142" s="227"/>
      <c r="I1142" s="227"/>
    </row>
    <row r="1143" spans="1:9" ht="13.5">
      <c r="A1143" s="225" t="s">
        <v>270</v>
      </c>
      <c r="B1143" s="226" t="s">
        <v>271</v>
      </c>
      <c r="C1143" s="227">
        <f t="shared" si="187"/>
        <v>0</v>
      </c>
      <c r="D1143" s="227"/>
      <c r="E1143" s="227"/>
      <c r="F1143" s="227"/>
      <c r="G1143" s="227"/>
      <c r="H1143" s="227"/>
      <c r="I1143" s="227"/>
    </row>
    <row r="1144" spans="1:9" ht="13.5">
      <c r="A1144" s="225" t="s">
        <v>272</v>
      </c>
      <c r="B1144" s="226" t="s">
        <v>273</v>
      </c>
      <c r="C1144" s="227">
        <f t="shared" si="187"/>
        <v>0</v>
      </c>
      <c r="D1144" s="227"/>
      <c r="E1144" s="227"/>
      <c r="F1144" s="227"/>
      <c r="G1144" s="227"/>
      <c r="H1144" s="227"/>
      <c r="I1144" s="227"/>
    </row>
    <row r="1145" spans="1:9" ht="13.5">
      <c r="A1145" s="225" t="s">
        <v>274</v>
      </c>
      <c r="B1145" s="226" t="s">
        <v>275</v>
      </c>
      <c r="C1145" s="227">
        <f t="shared" si="187"/>
        <v>0</v>
      </c>
      <c r="D1145" s="227"/>
      <c r="E1145" s="227"/>
      <c r="F1145" s="227"/>
      <c r="G1145" s="227"/>
      <c r="H1145" s="227"/>
      <c r="I1145" s="227"/>
    </row>
    <row r="1146" spans="1:9" ht="13.5">
      <c r="A1146" s="225" t="s">
        <v>276</v>
      </c>
      <c r="B1146" s="226" t="s">
        <v>277</v>
      </c>
      <c r="C1146" s="227">
        <f t="shared" si="187"/>
        <v>0</v>
      </c>
      <c r="D1146" s="227"/>
      <c r="E1146" s="227"/>
      <c r="F1146" s="227"/>
      <c r="G1146" s="227"/>
      <c r="H1146" s="227"/>
      <c r="I1146" s="227"/>
    </row>
    <row r="1147" spans="1:9" ht="13.5">
      <c r="A1147" s="225" t="s">
        <v>278</v>
      </c>
      <c r="B1147" s="226" t="s">
        <v>279</v>
      </c>
      <c r="C1147" s="227">
        <f t="shared" si="187"/>
        <v>0</v>
      </c>
      <c r="D1147" s="227"/>
      <c r="E1147" s="227"/>
      <c r="F1147" s="227"/>
      <c r="G1147" s="227"/>
      <c r="H1147" s="227"/>
      <c r="I1147" s="227"/>
    </row>
    <row r="1148" spans="1:9" ht="13.5">
      <c r="A1148" s="225" t="s">
        <v>280</v>
      </c>
      <c r="B1148" s="226" t="s">
        <v>281</v>
      </c>
      <c r="C1148" s="227">
        <f t="shared" si="187"/>
        <v>591</v>
      </c>
      <c r="D1148" s="227">
        <f aca="true" t="shared" si="197" ref="D1148:I1148">SUM(D1149,D1176,D1191)</f>
        <v>591</v>
      </c>
      <c r="E1148" s="227">
        <f t="shared" si="197"/>
        <v>0</v>
      </c>
      <c r="F1148" s="227">
        <f t="shared" si="197"/>
        <v>0</v>
      </c>
      <c r="G1148" s="227">
        <f t="shared" si="197"/>
        <v>0</v>
      </c>
      <c r="H1148" s="227">
        <f t="shared" si="197"/>
        <v>0</v>
      </c>
      <c r="I1148" s="227">
        <f t="shared" si="197"/>
        <v>0</v>
      </c>
    </row>
    <row r="1149" spans="1:9" ht="13.5">
      <c r="A1149" s="225" t="s">
        <v>282</v>
      </c>
      <c r="B1149" s="226" t="s">
        <v>283</v>
      </c>
      <c r="C1149" s="227">
        <f t="shared" si="187"/>
        <v>581</v>
      </c>
      <c r="D1149" s="227">
        <f aca="true" t="shared" si="198" ref="D1149:I1149">SUM(D1150:D1175)</f>
        <v>581</v>
      </c>
      <c r="E1149" s="227">
        <f t="shared" si="198"/>
        <v>0</v>
      </c>
      <c r="F1149" s="227">
        <f t="shared" si="198"/>
        <v>0</v>
      </c>
      <c r="G1149" s="227">
        <f t="shared" si="198"/>
        <v>0</v>
      </c>
      <c r="H1149" s="227">
        <f t="shared" si="198"/>
        <v>0</v>
      </c>
      <c r="I1149" s="227">
        <f t="shared" si="198"/>
        <v>0</v>
      </c>
    </row>
    <row r="1150" spans="1:9" ht="13.5">
      <c r="A1150" s="225" t="s">
        <v>284</v>
      </c>
      <c r="B1150" s="225" t="s">
        <v>3725</v>
      </c>
      <c r="C1150" s="227">
        <f t="shared" si="187"/>
        <v>228</v>
      </c>
      <c r="D1150" s="227">
        <v>228</v>
      </c>
      <c r="E1150" s="227"/>
      <c r="F1150" s="227"/>
      <c r="G1150" s="227"/>
      <c r="H1150" s="227"/>
      <c r="I1150" s="227"/>
    </row>
    <row r="1151" spans="1:9" ht="13.5">
      <c r="A1151" s="225" t="s">
        <v>285</v>
      </c>
      <c r="B1151" s="225" t="s">
        <v>3727</v>
      </c>
      <c r="C1151" s="227">
        <f t="shared" si="187"/>
        <v>0</v>
      </c>
      <c r="D1151" s="227"/>
      <c r="E1151" s="227"/>
      <c r="F1151" s="227"/>
      <c r="G1151" s="227"/>
      <c r="H1151" s="227"/>
      <c r="I1151" s="227"/>
    </row>
    <row r="1152" spans="1:9" ht="13.5">
      <c r="A1152" s="225" t="s">
        <v>286</v>
      </c>
      <c r="B1152" s="225" t="s">
        <v>3729</v>
      </c>
      <c r="C1152" s="227">
        <f t="shared" si="187"/>
        <v>0</v>
      </c>
      <c r="D1152" s="227"/>
      <c r="E1152" s="227"/>
      <c r="F1152" s="227"/>
      <c r="G1152" s="227"/>
      <c r="H1152" s="227"/>
      <c r="I1152" s="227"/>
    </row>
    <row r="1153" spans="1:9" ht="13.5">
      <c r="A1153" s="225" t="s">
        <v>287</v>
      </c>
      <c r="B1153" s="225" t="s">
        <v>288</v>
      </c>
      <c r="C1153" s="227">
        <f t="shared" si="187"/>
        <v>50</v>
      </c>
      <c r="D1153" s="227">
        <v>50</v>
      </c>
      <c r="E1153" s="227"/>
      <c r="F1153" s="227"/>
      <c r="G1153" s="227"/>
      <c r="H1153" s="227"/>
      <c r="I1153" s="227"/>
    </row>
    <row r="1154" spans="1:9" ht="13.5">
      <c r="A1154" s="225" t="s">
        <v>289</v>
      </c>
      <c r="B1154" s="225" t="s">
        <v>290</v>
      </c>
      <c r="C1154" s="227">
        <f t="shared" si="187"/>
        <v>2</v>
      </c>
      <c r="D1154" s="227">
        <v>2</v>
      </c>
      <c r="E1154" s="227"/>
      <c r="F1154" s="227"/>
      <c r="G1154" s="227"/>
      <c r="H1154" s="227"/>
      <c r="I1154" s="227"/>
    </row>
    <row r="1155" spans="1:9" ht="13.5">
      <c r="A1155" s="225" t="s">
        <v>291</v>
      </c>
      <c r="B1155" s="225" t="s">
        <v>292</v>
      </c>
      <c r="C1155" s="227">
        <f t="shared" si="187"/>
        <v>0</v>
      </c>
      <c r="D1155" s="227"/>
      <c r="E1155" s="227"/>
      <c r="F1155" s="227"/>
      <c r="G1155" s="227"/>
      <c r="H1155" s="227"/>
      <c r="I1155" s="227"/>
    </row>
    <row r="1156" spans="1:9" ht="13.5">
      <c r="A1156" s="225" t="s">
        <v>293</v>
      </c>
      <c r="B1156" s="225" t="s">
        <v>294</v>
      </c>
      <c r="C1156" s="227">
        <f t="shared" si="187"/>
        <v>45</v>
      </c>
      <c r="D1156" s="227">
        <v>45</v>
      </c>
      <c r="E1156" s="227"/>
      <c r="F1156" s="227"/>
      <c r="G1156" s="227"/>
      <c r="H1156" s="227"/>
      <c r="I1156" s="227"/>
    </row>
    <row r="1157" spans="1:9" ht="13.5">
      <c r="A1157" s="225" t="s">
        <v>295</v>
      </c>
      <c r="B1157" s="225" t="s">
        <v>296</v>
      </c>
      <c r="C1157" s="227">
        <f t="shared" si="187"/>
        <v>4</v>
      </c>
      <c r="D1157" s="227">
        <v>4</v>
      </c>
      <c r="E1157" s="227"/>
      <c r="F1157" s="227"/>
      <c r="G1157" s="227"/>
      <c r="H1157" s="227"/>
      <c r="I1157" s="227"/>
    </row>
    <row r="1158" spans="1:9" ht="13.5">
      <c r="A1158" s="225" t="s">
        <v>297</v>
      </c>
      <c r="B1158" s="225" t="s">
        <v>298</v>
      </c>
      <c r="C1158" s="227">
        <f aca="true" t="shared" si="199" ref="C1158:C1221">SUM(D1158:I1158)</f>
        <v>0</v>
      </c>
      <c r="D1158" s="227"/>
      <c r="E1158" s="227"/>
      <c r="F1158" s="227"/>
      <c r="G1158" s="227"/>
      <c r="H1158" s="227"/>
      <c r="I1158" s="227"/>
    </row>
    <row r="1159" spans="1:9" ht="13.5">
      <c r="A1159" s="225" t="s">
        <v>299</v>
      </c>
      <c r="B1159" s="225" t="s">
        <v>2321</v>
      </c>
      <c r="C1159" s="227">
        <f t="shared" si="199"/>
        <v>0</v>
      </c>
      <c r="D1159" s="227"/>
      <c r="E1159" s="227"/>
      <c r="F1159" s="227"/>
      <c r="G1159" s="227"/>
      <c r="H1159" s="227"/>
      <c r="I1159" s="227"/>
    </row>
    <row r="1160" spans="1:9" ht="13.5">
      <c r="A1160" s="225" t="s">
        <v>2322</v>
      </c>
      <c r="B1160" s="225" t="s">
        <v>2323</v>
      </c>
      <c r="C1160" s="227">
        <f t="shared" si="199"/>
        <v>0</v>
      </c>
      <c r="D1160" s="227"/>
      <c r="E1160" s="227"/>
      <c r="F1160" s="227"/>
      <c r="G1160" s="227"/>
      <c r="H1160" s="227"/>
      <c r="I1160" s="227"/>
    </row>
    <row r="1161" spans="1:9" ht="13.5">
      <c r="A1161" s="225" t="s">
        <v>2324</v>
      </c>
      <c r="B1161" s="225" t="s">
        <v>2325</v>
      </c>
      <c r="C1161" s="227">
        <f t="shared" si="199"/>
        <v>0</v>
      </c>
      <c r="D1161" s="227"/>
      <c r="E1161" s="227"/>
      <c r="F1161" s="227"/>
      <c r="G1161" s="227"/>
      <c r="H1161" s="227"/>
      <c r="I1161" s="227"/>
    </row>
    <row r="1162" spans="1:9" ht="13.5">
      <c r="A1162" s="225" t="s">
        <v>2326</v>
      </c>
      <c r="B1162" s="225" t="s">
        <v>2327</v>
      </c>
      <c r="C1162" s="227">
        <f t="shared" si="199"/>
        <v>0</v>
      </c>
      <c r="D1162" s="227"/>
      <c r="E1162" s="227"/>
      <c r="F1162" s="227"/>
      <c r="G1162" s="227"/>
      <c r="H1162" s="227"/>
      <c r="I1162" s="227"/>
    </row>
    <row r="1163" spans="1:9" ht="13.5">
      <c r="A1163" s="225" t="s">
        <v>2328</v>
      </c>
      <c r="B1163" s="225" t="s">
        <v>2329</v>
      </c>
      <c r="C1163" s="227">
        <f t="shared" si="199"/>
        <v>0</v>
      </c>
      <c r="D1163" s="227"/>
      <c r="E1163" s="227"/>
      <c r="F1163" s="227"/>
      <c r="G1163" s="227"/>
      <c r="H1163" s="227"/>
      <c r="I1163" s="227"/>
    </row>
    <row r="1164" spans="1:9" ht="13.5">
      <c r="A1164" s="225" t="s">
        <v>2330</v>
      </c>
      <c r="B1164" s="225" t="s">
        <v>2331</v>
      </c>
      <c r="C1164" s="227">
        <f t="shared" si="199"/>
        <v>0</v>
      </c>
      <c r="D1164" s="227"/>
      <c r="E1164" s="227"/>
      <c r="F1164" s="227"/>
      <c r="G1164" s="227"/>
      <c r="H1164" s="227"/>
      <c r="I1164" s="227"/>
    </row>
    <row r="1165" spans="1:9" ht="13.5">
      <c r="A1165" s="225" t="s">
        <v>2332</v>
      </c>
      <c r="B1165" s="225" t="s">
        <v>2333</v>
      </c>
      <c r="C1165" s="227">
        <f t="shared" si="199"/>
        <v>0</v>
      </c>
      <c r="D1165" s="227"/>
      <c r="E1165" s="227"/>
      <c r="F1165" s="227"/>
      <c r="G1165" s="227"/>
      <c r="H1165" s="227"/>
      <c r="I1165" s="227"/>
    </row>
    <row r="1166" spans="1:9" ht="13.5">
      <c r="A1166" s="225" t="s">
        <v>2334</v>
      </c>
      <c r="B1166" s="225" t="s">
        <v>2335</v>
      </c>
      <c r="C1166" s="227">
        <f t="shared" si="199"/>
        <v>0</v>
      </c>
      <c r="D1166" s="227"/>
      <c r="E1166" s="227"/>
      <c r="F1166" s="227"/>
      <c r="G1166" s="227"/>
      <c r="H1166" s="227"/>
      <c r="I1166" s="227"/>
    </row>
    <row r="1167" spans="1:9" ht="13.5">
      <c r="A1167" s="225" t="s">
        <v>2336</v>
      </c>
      <c r="B1167" s="225" t="s">
        <v>2337</v>
      </c>
      <c r="C1167" s="227">
        <f t="shared" si="199"/>
        <v>0</v>
      </c>
      <c r="D1167" s="227"/>
      <c r="E1167" s="227"/>
      <c r="F1167" s="227"/>
      <c r="G1167" s="227"/>
      <c r="H1167" s="227"/>
      <c r="I1167" s="227"/>
    </row>
    <row r="1168" spans="1:9" ht="13.5">
      <c r="A1168" s="225" t="s">
        <v>2338</v>
      </c>
      <c r="B1168" s="225" t="s">
        <v>2339</v>
      </c>
      <c r="C1168" s="227">
        <f t="shared" si="199"/>
        <v>0</v>
      </c>
      <c r="D1168" s="227"/>
      <c r="E1168" s="227"/>
      <c r="F1168" s="227"/>
      <c r="G1168" s="227"/>
      <c r="H1168" s="227"/>
      <c r="I1168" s="227"/>
    </row>
    <row r="1169" spans="1:9" ht="13.5">
      <c r="A1169" s="225" t="s">
        <v>2340</v>
      </c>
      <c r="B1169" s="225" t="s">
        <v>2341</v>
      </c>
      <c r="C1169" s="227">
        <f t="shared" si="199"/>
        <v>0</v>
      </c>
      <c r="D1169" s="227"/>
      <c r="E1169" s="227"/>
      <c r="F1169" s="227"/>
      <c r="G1169" s="227"/>
      <c r="H1169" s="227"/>
      <c r="I1169" s="227"/>
    </row>
    <row r="1170" spans="1:9" ht="13.5">
      <c r="A1170" s="225" t="s">
        <v>2342</v>
      </c>
      <c r="B1170" s="225" t="s">
        <v>2343</v>
      </c>
      <c r="C1170" s="227">
        <f t="shared" si="199"/>
        <v>0</v>
      </c>
      <c r="D1170" s="227"/>
      <c r="E1170" s="227"/>
      <c r="F1170" s="227"/>
      <c r="G1170" s="227"/>
      <c r="H1170" s="227"/>
      <c r="I1170" s="227"/>
    </row>
    <row r="1171" spans="1:9" ht="13.5">
      <c r="A1171" s="225" t="s">
        <v>2344</v>
      </c>
      <c r="B1171" s="225" t="s">
        <v>2345</v>
      </c>
      <c r="C1171" s="227">
        <f t="shared" si="199"/>
        <v>0</v>
      </c>
      <c r="D1171" s="227"/>
      <c r="E1171" s="227"/>
      <c r="F1171" s="227"/>
      <c r="G1171" s="227"/>
      <c r="H1171" s="227"/>
      <c r="I1171" s="227"/>
    </row>
    <row r="1172" spans="1:9" ht="13.5">
      <c r="A1172" s="225" t="s">
        <v>2346</v>
      </c>
      <c r="B1172" s="225" t="s">
        <v>2347</v>
      </c>
      <c r="C1172" s="227">
        <f t="shared" si="199"/>
        <v>0</v>
      </c>
      <c r="D1172" s="227"/>
      <c r="E1172" s="227"/>
      <c r="F1172" s="227"/>
      <c r="G1172" s="227"/>
      <c r="H1172" s="227"/>
      <c r="I1172" s="227"/>
    </row>
    <row r="1173" spans="1:9" ht="13.5">
      <c r="A1173" s="225" t="s">
        <v>2348</v>
      </c>
      <c r="B1173" s="225" t="s">
        <v>2349</v>
      </c>
      <c r="C1173" s="227">
        <f t="shared" si="199"/>
        <v>0</v>
      </c>
      <c r="D1173" s="227"/>
      <c r="E1173" s="227"/>
      <c r="F1173" s="227"/>
      <c r="G1173" s="227"/>
      <c r="H1173" s="227"/>
      <c r="I1173" s="227"/>
    </row>
    <row r="1174" spans="1:9" ht="13.5">
      <c r="A1174" s="225" t="s">
        <v>2350</v>
      </c>
      <c r="B1174" s="225" t="s">
        <v>3743</v>
      </c>
      <c r="C1174" s="227">
        <f t="shared" si="199"/>
        <v>185</v>
      </c>
      <c r="D1174" s="227">
        <v>185</v>
      </c>
      <c r="E1174" s="227"/>
      <c r="F1174" s="227"/>
      <c r="G1174" s="227"/>
      <c r="H1174" s="227"/>
      <c r="I1174" s="227"/>
    </row>
    <row r="1175" spans="1:9" ht="13.5">
      <c r="A1175" s="225" t="s">
        <v>2351</v>
      </c>
      <c r="B1175" s="225" t="s">
        <v>2352</v>
      </c>
      <c r="C1175" s="227">
        <f t="shared" si="199"/>
        <v>67</v>
      </c>
      <c r="D1175" s="227">
        <v>67</v>
      </c>
      <c r="E1175" s="227"/>
      <c r="F1175" s="227"/>
      <c r="G1175" s="227"/>
      <c r="H1175" s="227"/>
      <c r="I1175" s="227"/>
    </row>
    <row r="1176" spans="1:9" ht="13.5">
      <c r="A1176" s="225" t="s">
        <v>2353</v>
      </c>
      <c r="B1176" s="226" t="s">
        <v>2354</v>
      </c>
      <c r="C1176" s="227">
        <f t="shared" si="199"/>
        <v>10</v>
      </c>
      <c r="D1176" s="227">
        <f aca="true" t="shared" si="200" ref="D1176:I1176">SUM(D1177:D1190)</f>
        <v>10</v>
      </c>
      <c r="E1176" s="227">
        <f t="shared" si="200"/>
        <v>0</v>
      </c>
      <c r="F1176" s="227">
        <f t="shared" si="200"/>
        <v>0</v>
      </c>
      <c r="G1176" s="227">
        <f t="shared" si="200"/>
        <v>0</v>
      </c>
      <c r="H1176" s="227">
        <f t="shared" si="200"/>
        <v>0</v>
      </c>
      <c r="I1176" s="227">
        <f t="shared" si="200"/>
        <v>0</v>
      </c>
    </row>
    <row r="1177" spans="1:9" ht="13.5">
      <c r="A1177" s="225" t="s">
        <v>2355</v>
      </c>
      <c r="B1177" s="225" t="s">
        <v>3725</v>
      </c>
      <c r="C1177" s="227">
        <f t="shared" si="199"/>
        <v>0</v>
      </c>
      <c r="D1177" s="227"/>
      <c r="E1177" s="227"/>
      <c r="F1177" s="227"/>
      <c r="G1177" s="227"/>
      <c r="H1177" s="227"/>
      <c r="I1177" s="227"/>
    </row>
    <row r="1178" spans="1:9" ht="13.5">
      <c r="A1178" s="225" t="s">
        <v>2356</v>
      </c>
      <c r="B1178" s="225" t="s">
        <v>3727</v>
      </c>
      <c r="C1178" s="227">
        <f t="shared" si="199"/>
        <v>0</v>
      </c>
      <c r="D1178" s="227"/>
      <c r="E1178" s="227"/>
      <c r="F1178" s="227"/>
      <c r="G1178" s="227"/>
      <c r="H1178" s="227"/>
      <c r="I1178" s="227"/>
    </row>
    <row r="1179" spans="1:9" ht="13.5">
      <c r="A1179" s="225" t="s">
        <v>2357</v>
      </c>
      <c r="B1179" s="225" t="s">
        <v>3729</v>
      </c>
      <c r="C1179" s="227">
        <f t="shared" si="199"/>
        <v>0</v>
      </c>
      <c r="D1179" s="227"/>
      <c r="E1179" s="227"/>
      <c r="F1179" s="227"/>
      <c r="G1179" s="227"/>
      <c r="H1179" s="227"/>
      <c r="I1179" s="227"/>
    </row>
    <row r="1180" spans="1:9" ht="13.5">
      <c r="A1180" s="225" t="s">
        <v>2358</v>
      </c>
      <c r="B1180" s="225" t="s">
        <v>2359</v>
      </c>
      <c r="C1180" s="227">
        <f t="shared" si="199"/>
        <v>0</v>
      </c>
      <c r="D1180" s="227"/>
      <c r="E1180" s="227"/>
      <c r="F1180" s="227"/>
      <c r="G1180" s="227"/>
      <c r="H1180" s="227"/>
      <c r="I1180" s="227"/>
    </row>
    <row r="1181" spans="1:9" ht="13.5">
      <c r="A1181" s="225" t="s">
        <v>2360</v>
      </c>
      <c r="B1181" s="225" t="s">
        <v>2361</v>
      </c>
      <c r="C1181" s="227">
        <f t="shared" si="199"/>
        <v>0</v>
      </c>
      <c r="D1181" s="227"/>
      <c r="E1181" s="227"/>
      <c r="F1181" s="227"/>
      <c r="G1181" s="227"/>
      <c r="H1181" s="227"/>
      <c r="I1181" s="227"/>
    </row>
    <row r="1182" spans="1:9" ht="13.5">
      <c r="A1182" s="225" t="s">
        <v>2362</v>
      </c>
      <c r="B1182" s="225" t="s">
        <v>2363</v>
      </c>
      <c r="C1182" s="227">
        <f t="shared" si="199"/>
        <v>0</v>
      </c>
      <c r="D1182" s="227"/>
      <c r="E1182" s="227"/>
      <c r="F1182" s="227"/>
      <c r="G1182" s="227"/>
      <c r="H1182" s="227"/>
      <c r="I1182" s="227"/>
    </row>
    <row r="1183" spans="1:9" ht="13.5">
      <c r="A1183" s="225" t="s">
        <v>2364</v>
      </c>
      <c r="B1183" s="225" t="s">
        <v>2365</v>
      </c>
      <c r="C1183" s="227">
        <f t="shared" si="199"/>
        <v>0</v>
      </c>
      <c r="D1183" s="227"/>
      <c r="E1183" s="227"/>
      <c r="F1183" s="227"/>
      <c r="G1183" s="227"/>
      <c r="H1183" s="227"/>
      <c r="I1183" s="227"/>
    </row>
    <row r="1184" spans="1:9" ht="13.5">
      <c r="A1184" s="225" t="s">
        <v>2366</v>
      </c>
      <c r="B1184" s="225" t="s">
        <v>2492</v>
      </c>
      <c r="C1184" s="227">
        <f t="shared" si="199"/>
        <v>10</v>
      </c>
      <c r="D1184" s="227">
        <v>10</v>
      </c>
      <c r="E1184" s="227"/>
      <c r="F1184" s="227"/>
      <c r="G1184" s="227"/>
      <c r="H1184" s="227"/>
      <c r="I1184" s="227"/>
    </row>
    <row r="1185" spans="1:9" ht="13.5">
      <c r="A1185" s="225" t="s">
        <v>2493</v>
      </c>
      <c r="B1185" s="225" t="s">
        <v>2494</v>
      </c>
      <c r="C1185" s="227">
        <f t="shared" si="199"/>
        <v>0</v>
      </c>
      <c r="D1185" s="227"/>
      <c r="E1185" s="227"/>
      <c r="F1185" s="227"/>
      <c r="G1185" s="227"/>
      <c r="H1185" s="227"/>
      <c r="I1185" s="227"/>
    </row>
    <row r="1186" spans="1:9" ht="13.5">
      <c r="A1186" s="225" t="s">
        <v>2495</v>
      </c>
      <c r="B1186" s="225" t="s">
        <v>2496</v>
      </c>
      <c r="C1186" s="227">
        <f t="shared" si="199"/>
        <v>0</v>
      </c>
      <c r="D1186" s="227"/>
      <c r="E1186" s="227"/>
      <c r="F1186" s="227"/>
      <c r="G1186" s="227"/>
      <c r="H1186" s="227"/>
      <c r="I1186" s="227"/>
    </row>
    <row r="1187" spans="1:9" ht="13.5">
      <c r="A1187" s="225" t="s">
        <v>2497</v>
      </c>
      <c r="B1187" s="225" t="s">
        <v>2498</v>
      </c>
      <c r="C1187" s="227">
        <f t="shared" si="199"/>
        <v>0</v>
      </c>
      <c r="D1187" s="227"/>
      <c r="E1187" s="227"/>
      <c r="F1187" s="227"/>
      <c r="G1187" s="227"/>
      <c r="H1187" s="227"/>
      <c r="I1187" s="227"/>
    </row>
    <row r="1188" spans="1:9" ht="13.5">
      <c r="A1188" s="225" t="s">
        <v>2499</v>
      </c>
      <c r="B1188" s="225" t="s">
        <v>2500</v>
      </c>
      <c r="C1188" s="227">
        <f t="shared" si="199"/>
        <v>0</v>
      </c>
      <c r="D1188" s="227"/>
      <c r="E1188" s="227"/>
      <c r="F1188" s="227"/>
      <c r="G1188" s="227"/>
      <c r="H1188" s="227"/>
      <c r="I1188" s="227"/>
    </row>
    <row r="1189" spans="1:9" ht="13.5">
      <c r="A1189" s="225" t="s">
        <v>2501</v>
      </c>
      <c r="B1189" s="225" t="s">
        <v>2502</v>
      </c>
      <c r="C1189" s="227">
        <f t="shared" si="199"/>
        <v>0</v>
      </c>
      <c r="D1189" s="227"/>
      <c r="E1189" s="227"/>
      <c r="F1189" s="227"/>
      <c r="G1189" s="227"/>
      <c r="H1189" s="227"/>
      <c r="I1189" s="227"/>
    </row>
    <row r="1190" spans="1:9" ht="13.5">
      <c r="A1190" s="225" t="s">
        <v>2503</v>
      </c>
      <c r="B1190" s="225" t="s">
        <v>2504</v>
      </c>
      <c r="C1190" s="227">
        <f t="shared" si="199"/>
        <v>0</v>
      </c>
      <c r="D1190" s="227"/>
      <c r="E1190" s="227"/>
      <c r="F1190" s="227"/>
      <c r="G1190" s="227"/>
      <c r="H1190" s="227"/>
      <c r="I1190" s="227"/>
    </row>
    <row r="1191" spans="1:9" ht="13.5">
      <c r="A1191" s="225" t="s">
        <v>2505</v>
      </c>
      <c r="B1191" s="226" t="s">
        <v>2506</v>
      </c>
      <c r="C1191" s="227">
        <f t="shared" si="199"/>
        <v>0</v>
      </c>
      <c r="D1191" s="227">
        <f aca="true" t="shared" si="201" ref="D1191:I1191">SUM(D1192:D1192)</f>
        <v>0</v>
      </c>
      <c r="E1191" s="227">
        <f t="shared" si="201"/>
        <v>0</v>
      </c>
      <c r="F1191" s="227">
        <f t="shared" si="201"/>
        <v>0</v>
      </c>
      <c r="G1191" s="227">
        <f t="shared" si="201"/>
        <v>0</v>
      </c>
      <c r="H1191" s="227">
        <f t="shared" si="201"/>
        <v>0</v>
      </c>
      <c r="I1191" s="227">
        <f t="shared" si="201"/>
        <v>0</v>
      </c>
    </row>
    <row r="1192" spans="1:9" ht="13.5">
      <c r="A1192" s="225">
        <v>2209999</v>
      </c>
      <c r="B1192" s="225" t="s">
        <v>2507</v>
      </c>
      <c r="C1192" s="227">
        <f t="shared" si="199"/>
        <v>0</v>
      </c>
      <c r="D1192" s="227"/>
      <c r="E1192" s="227"/>
      <c r="F1192" s="227"/>
      <c r="G1192" s="227"/>
      <c r="H1192" s="227"/>
      <c r="I1192" s="227"/>
    </row>
    <row r="1193" spans="1:9" ht="13.5">
      <c r="A1193" s="225" t="s">
        <v>2508</v>
      </c>
      <c r="B1193" s="226" t="s">
        <v>2509</v>
      </c>
      <c r="C1193" s="227">
        <f t="shared" si="199"/>
        <v>2513</v>
      </c>
      <c r="D1193" s="227">
        <f aca="true" t="shared" si="202" ref="D1193:I1193">SUM(D1194,D1205,D1209)</f>
        <v>2513</v>
      </c>
      <c r="E1193" s="227">
        <f t="shared" si="202"/>
        <v>0</v>
      </c>
      <c r="F1193" s="227">
        <f t="shared" si="202"/>
        <v>0</v>
      </c>
      <c r="G1193" s="227">
        <f t="shared" si="202"/>
        <v>0</v>
      </c>
      <c r="H1193" s="227">
        <f t="shared" si="202"/>
        <v>0</v>
      </c>
      <c r="I1193" s="227">
        <f t="shared" si="202"/>
        <v>0</v>
      </c>
    </row>
    <row r="1194" spans="1:9" ht="13.5">
      <c r="A1194" s="225" t="s">
        <v>2510</v>
      </c>
      <c r="B1194" s="226" t="s">
        <v>2511</v>
      </c>
      <c r="C1194" s="227">
        <f t="shared" si="199"/>
        <v>21</v>
      </c>
      <c r="D1194" s="227">
        <f aca="true" t="shared" si="203" ref="D1194:I1194">SUM(D1195:D1204)</f>
        <v>21</v>
      </c>
      <c r="E1194" s="227">
        <f t="shared" si="203"/>
        <v>0</v>
      </c>
      <c r="F1194" s="227">
        <f t="shared" si="203"/>
        <v>0</v>
      </c>
      <c r="G1194" s="227">
        <f t="shared" si="203"/>
        <v>0</v>
      </c>
      <c r="H1194" s="227">
        <f t="shared" si="203"/>
        <v>0</v>
      </c>
      <c r="I1194" s="227">
        <f t="shared" si="203"/>
        <v>0</v>
      </c>
    </row>
    <row r="1195" spans="1:9" ht="13.5">
      <c r="A1195" s="225" t="s">
        <v>2512</v>
      </c>
      <c r="B1195" s="225" t="s">
        <v>2513</v>
      </c>
      <c r="C1195" s="227">
        <f t="shared" si="199"/>
        <v>0</v>
      </c>
      <c r="D1195" s="227"/>
      <c r="E1195" s="227"/>
      <c r="F1195" s="227"/>
      <c r="G1195" s="227"/>
      <c r="H1195" s="227"/>
      <c r="I1195" s="227"/>
    </row>
    <row r="1196" spans="1:9" ht="13.5">
      <c r="A1196" s="225" t="s">
        <v>2514</v>
      </c>
      <c r="B1196" s="225" t="s">
        <v>2515</v>
      </c>
      <c r="C1196" s="227">
        <f t="shared" si="199"/>
        <v>0</v>
      </c>
      <c r="D1196" s="227"/>
      <c r="E1196" s="227"/>
      <c r="F1196" s="227"/>
      <c r="G1196" s="227"/>
      <c r="H1196" s="227"/>
      <c r="I1196" s="227"/>
    </row>
    <row r="1197" spans="1:9" ht="13.5">
      <c r="A1197" s="225" t="s">
        <v>2516</v>
      </c>
      <c r="B1197" s="225" t="s">
        <v>2517</v>
      </c>
      <c r="C1197" s="227">
        <f t="shared" si="199"/>
        <v>0</v>
      </c>
      <c r="D1197" s="227"/>
      <c r="E1197" s="227"/>
      <c r="F1197" s="227"/>
      <c r="G1197" s="227"/>
      <c r="H1197" s="227"/>
      <c r="I1197" s="227"/>
    </row>
    <row r="1198" spans="1:9" ht="13.5">
      <c r="A1198" s="225" t="s">
        <v>2518</v>
      </c>
      <c r="B1198" s="225" t="s">
        <v>2519</v>
      </c>
      <c r="C1198" s="227">
        <f t="shared" si="199"/>
        <v>0</v>
      </c>
      <c r="D1198" s="227"/>
      <c r="E1198" s="227"/>
      <c r="F1198" s="227"/>
      <c r="G1198" s="227"/>
      <c r="H1198" s="227"/>
      <c r="I1198" s="227"/>
    </row>
    <row r="1199" spans="1:9" ht="13.5">
      <c r="A1199" s="225" t="s">
        <v>2520</v>
      </c>
      <c r="B1199" s="225" t="s">
        <v>2521</v>
      </c>
      <c r="C1199" s="227">
        <f t="shared" si="199"/>
        <v>0</v>
      </c>
      <c r="D1199" s="227"/>
      <c r="E1199" s="227"/>
      <c r="F1199" s="227"/>
      <c r="G1199" s="227"/>
      <c r="H1199" s="227"/>
      <c r="I1199" s="227"/>
    </row>
    <row r="1200" spans="1:9" ht="13.5">
      <c r="A1200" s="225" t="s">
        <v>2522</v>
      </c>
      <c r="B1200" s="225" t="s">
        <v>2523</v>
      </c>
      <c r="C1200" s="227">
        <f t="shared" si="199"/>
        <v>0</v>
      </c>
      <c r="D1200" s="227"/>
      <c r="E1200" s="227"/>
      <c r="F1200" s="227"/>
      <c r="G1200" s="227"/>
      <c r="H1200" s="227"/>
      <c r="I1200" s="227"/>
    </row>
    <row r="1201" spans="1:9" ht="13.5">
      <c r="A1201" s="225" t="s">
        <v>2524</v>
      </c>
      <c r="B1201" s="225" t="s">
        <v>2525</v>
      </c>
      <c r="C1201" s="227">
        <f t="shared" si="199"/>
        <v>1</v>
      </c>
      <c r="D1201" s="227">
        <v>1</v>
      </c>
      <c r="E1201" s="227"/>
      <c r="F1201" s="227"/>
      <c r="G1201" s="227"/>
      <c r="H1201" s="227"/>
      <c r="I1201" s="227"/>
    </row>
    <row r="1202" spans="1:9" ht="13.5">
      <c r="A1202" s="225" t="s">
        <v>2526</v>
      </c>
      <c r="B1202" s="225" t="s">
        <v>2527</v>
      </c>
      <c r="C1202" s="227">
        <f t="shared" si="199"/>
        <v>0</v>
      </c>
      <c r="D1202" s="227"/>
      <c r="E1202" s="227"/>
      <c r="F1202" s="227"/>
      <c r="G1202" s="227"/>
      <c r="H1202" s="227"/>
      <c r="I1202" s="227"/>
    </row>
    <row r="1203" spans="1:9" ht="13.5">
      <c r="A1203" s="225" t="s">
        <v>2528</v>
      </c>
      <c r="B1203" s="225" t="s">
        <v>2529</v>
      </c>
      <c r="C1203" s="227">
        <f t="shared" si="199"/>
        <v>0</v>
      </c>
      <c r="D1203" s="227"/>
      <c r="E1203" s="227"/>
      <c r="F1203" s="227"/>
      <c r="G1203" s="227"/>
      <c r="H1203" s="227"/>
      <c r="I1203" s="227"/>
    </row>
    <row r="1204" spans="1:9" ht="13.5">
      <c r="A1204" s="225" t="s">
        <v>2530</v>
      </c>
      <c r="B1204" s="225" t="s">
        <v>2531</v>
      </c>
      <c r="C1204" s="227">
        <f t="shared" si="199"/>
        <v>20</v>
      </c>
      <c r="D1204" s="227">
        <v>20</v>
      </c>
      <c r="E1204" s="227"/>
      <c r="F1204" s="227"/>
      <c r="G1204" s="227"/>
      <c r="H1204" s="227"/>
      <c r="I1204" s="227"/>
    </row>
    <row r="1205" spans="1:9" ht="13.5">
      <c r="A1205" s="225" t="s">
        <v>2532</v>
      </c>
      <c r="B1205" s="226" t="s">
        <v>2533</v>
      </c>
      <c r="C1205" s="227">
        <f t="shared" si="199"/>
        <v>2490</v>
      </c>
      <c r="D1205" s="227">
        <f aca="true" t="shared" si="204" ref="D1205:I1205">SUM(D1206:D1208)</f>
        <v>2490</v>
      </c>
      <c r="E1205" s="227">
        <f t="shared" si="204"/>
        <v>0</v>
      </c>
      <c r="F1205" s="227">
        <f t="shared" si="204"/>
        <v>0</v>
      </c>
      <c r="G1205" s="227">
        <f t="shared" si="204"/>
        <v>0</v>
      </c>
      <c r="H1205" s="227">
        <f t="shared" si="204"/>
        <v>0</v>
      </c>
      <c r="I1205" s="227">
        <f t="shared" si="204"/>
        <v>0</v>
      </c>
    </row>
    <row r="1206" spans="1:9" ht="13.5">
      <c r="A1206" s="225" t="s">
        <v>2534</v>
      </c>
      <c r="B1206" s="225" t="s">
        <v>2535</v>
      </c>
      <c r="C1206" s="227">
        <f t="shared" si="199"/>
        <v>2490</v>
      </c>
      <c r="D1206" s="227">
        <v>2490</v>
      </c>
      <c r="E1206" s="227"/>
      <c r="F1206" s="227"/>
      <c r="G1206" s="227"/>
      <c r="H1206" s="227"/>
      <c r="I1206" s="227"/>
    </row>
    <row r="1207" spans="1:9" ht="13.5">
      <c r="A1207" s="225" t="s">
        <v>2536</v>
      </c>
      <c r="B1207" s="225" t="s">
        <v>2537</v>
      </c>
      <c r="C1207" s="227">
        <f t="shared" si="199"/>
        <v>0</v>
      </c>
      <c r="D1207" s="227"/>
      <c r="E1207" s="227"/>
      <c r="F1207" s="227"/>
      <c r="G1207" s="227"/>
      <c r="H1207" s="227"/>
      <c r="I1207" s="227"/>
    </row>
    <row r="1208" spans="1:9" ht="13.5">
      <c r="A1208" s="225" t="s">
        <v>2538</v>
      </c>
      <c r="B1208" s="225" t="s">
        <v>2539</v>
      </c>
      <c r="C1208" s="227">
        <f t="shared" si="199"/>
        <v>0</v>
      </c>
      <c r="D1208" s="227"/>
      <c r="E1208" s="227"/>
      <c r="F1208" s="227"/>
      <c r="G1208" s="227"/>
      <c r="H1208" s="227"/>
      <c r="I1208" s="227"/>
    </row>
    <row r="1209" spans="1:9" ht="13.5">
      <c r="A1209" s="225" t="s">
        <v>2540</v>
      </c>
      <c r="B1209" s="226" t="s">
        <v>2541</v>
      </c>
      <c r="C1209" s="227">
        <f t="shared" si="199"/>
        <v>2</v>
      </c>
      <c r="D1209" s="227">
        <f aca="true" t="shared" si="205" ref="D1209:I1209">SUM(D1210:D1212)</f>
        <v>2</v>
      </c>
      <c r="E1209" s="227">
        <f t="shared" si="205"/>
        <v>0</v>
      </c>
      <c r="F1209" s="227">
        <f t="shared" si="205"/>
        <v>0</v>
      </c>
      <c r="G1209" s="227">
        <f t="shared" si="205"/>
        <v>0</v>
      </c>
      <c r="H1209" s="227">
        <f t="shared" si="205"/>
        <v>0</v>
      </c>
      <c r="I1209" s="227">
        <f t="shared" si="205"/>
        <v>0</v>
      </c>
    </row>
    <row r="1210" spans="1:9" ht="13.5">
      <c r="A1210" s="225" t="s">
        <v>2542</v>
      </c>
      <c r="B1210" s="225" t="s">
        <v>2543</v>
      </c>
      <c r="C1210" s="227">
        <f t="shared" si="199"/>
        <v>0</v>
      </c>
      <c r="D1210" s="227"/>
      <c r="E1210" s="227"/>
      <c r="F1210" s="227"/>
      <c r="G1210" s="227"/>
      <c r="H1210" s="227"/>
      <c r="I1210" s="227"/>
    </row>
    <row r="1211" spans="1:9" ht="13.5">
      <c r="A1211" s="225" t="s">
        <v>2544</v>
      </c>
      <c r="B1211" s="225" t="s">
        <v>2545</v>
      </c>
      <c r="C1211" s="227">
        <f t="shared" si="199"/>
        <v>0</v>
      </c>
      <c r="D1211" s="227"/>
      <c r="E1211" s="227"/>
      <c r="F1211" s="227"/>
      <c r="G1211" s="227"/>
      <c r="H1211" s="227"/>
      <c r="I1211" s="227"/>
    </row>
    <row r="1212" spans="1:9" ht="13.5">
      <c r="A1212" s="225" t="s">
        <v>2546</v>
      </c>
      <c r="B1212" s="225" t="s">
        <v>2547</v>
      </c>
      <c r="C1212" s="227">
        <f t="shared" si="199"/>
        <v>2</v>
      </c>
      <c r="D1212" s="227">
        <v>2</v>
      </c>
      <c r="E1212" s="227"/>
      <c r="F1212" s="227"/>
      <c r="G1212" s="227"/>
      <c r="H1212" s="227"/>
      <c r="I1212" s="227"/>
    </row>
    <row r="1213" spans="1:9" ht="13.5">
      <c r="A1213" s="225" t="s">
        <v>2548</v>
      </c>
      <c r="B1213" s="226" t="s">
        <v>2549</v>
      </c>
      <c r="C1213" s="227">
        <f t="shared" si="199"/>
        <v>138</v>
      </c>
      <c r="D1213" s="227">
        <f aca="true" t="shared" si="206" ref="D1213:I1213">SUM(D1214,D1232,D1238,D1244)</f>
        <v>137</v>
      </c>
      <c r="E1213" s="227">
        <f t="shared" si="206"/>
        <v>0</v>
      </c>
      <c r="F1213" s="227">
        <f t="shared" si="206"/>
        <v>0</v>
      </c>
      <c r="G1213" s="227">
        <f t="shared" si="206"/>
        <v>1</v>
      </c>
      <c r="H1213" s="227">
        <f t="shared" si="206"/>
        <v>0</v>
      </c>
      <c r="I1213" s="227">
        <f t="shared" si="206"/>
        <v>0</v>
      </c>
    </row>
    <row r="1214" spans="1:9" ht="13.5">
      <c r="A1214" s="225" t="s">
        <v>2550</v>
      </c>
      <c r="B1214" s="226" t="s">
        <v>2551</v>
      </c>
      <c r="C1214" s="227">
        <f t="shared" si="199"/>
        <v>70</v>
      </c>
      <c r="D1214" s="227">
        <f aca="true" t="shared" si="207" ref="D1214:I1214">SUM(D1215:D1231)</f>
        <v>70</v>
      </c>
      <c r="E1214" s="227">
        <f t="shared" si="207"/>
        <v>0</v>
      </c>
      <c r="F1214" s="227">
        <f t="shared" si="207"/>
        <v>0</v>
      </c>
      <c r="G1214" s="227">
        <f t="shared" si="207"/>
        <v>0</v>
      </c>
      <c r="H1214" s="227">
        <f t="shared" si="207"/>
        <v>0</v>
      </c>
      <c r="I1214" s="227">
        <f t="shared" si="207"/>
        <v>0</v>
      </c>
    </row>
    <row r="1215" spans="1:9" ht="13.5">
      <c r="A1215" s="225" t="s">
        <v>2552</v>
      </c>
      <c r="B1215" s="225" t="s">
        <v>3725</v>
      </c>
      <c r="C1215" s="227">
        <f t="shared" si="199"/>
        <v>63</v>
      </c>
      <c r="D1215" s="227">
        <v>63</v>
      </c>
      <c r="E1215" s="227"/>
      <c r="F1215" s="227"/>
      <c r="G1215" s="227"/>
      <c r="H1215" s="227"/>
      <c r="I1215" s="227"/>
    </row>
    <row r="1216" spans="1:9" ht="13.5">
      <c r="A1216" s="225" t="s">
        <v>2553</v>
      </c>
      <c r="B1216" s="225" t="s">
        <v>3727</v>
      </c>
      <c r="C1216" s="227">
        <f t="shared" si="199"/>
        <v>0</v>
      </c>
      <c r="D1216" s="227"/>
      <c r="E1216" s="227"/>
      <c r="F1216" s="227"/>
      <c r="G1216" s="227"/>
      <c r="H1216" s="227"/>
      <c r="I1216" s="227"/>
    </row>
    <row r="1217" spans="1:9" ht="13.5">
      <c r="A1217" s="225" t="s">
        <v>2554</v>
      </c>
      <c r="B1217" s="225" t="s">
        <v>3729</v>
      </c>
      <c r="C1217" s="227">
        <f t="shared" si="199"/>
        <v>0</v>
      </c>
      <c r="D1217" s="227"/>
      <c r="E1217" s="227"/>
      <c r="F1217" s="227"/>
      <c r="G1217" s="227"/>
      <c r="H1217" s="227"/>
      <c r="I1217" s="227"/>
    </row>
    <row r="1218" spans="1:9" ht="13.5">
      <c r="A1218" s="225" t="s">
        <v>2555</v>
      </c>
      <c r="B1218" s="225" t="s">
        <v>2556</v>
      </c>
      <c r="C1218" s="227">
        <f t="shared" si="199"/>
        <v>0</v>
      </c>
      <c r="D1218" s="227"/>
      <c r="E1218" s="227"/>
      <c r="F1218" s="227"/>
      <c r="G1218" s="227"/>
      <c r="H1218" s="227"/>
      <c r="I1218" s="227"/>
    </row>
    <row r="1219" spans="1:9" ht="13.5">
      <c r="A1219" s="225" t="s">
        <v>2557</v>
      </c>
      <c r="B1219" s="225" t="s">
        <v>2558</v>
      </c>
      <c r="C1219" s="227">
        <f t="shared" si="199"/>
        <v>4</v>
      </c>
      <c r="D1219" s="227">
        <v>4</v>
      </c>
      <c r="E1219" s="227"/>
      <c r="F1219" s="227"/>
      <c r="G1219" s="227"/>
      <c r="H1219" s="227"/>
      <c r="I1219" s="227"/>
    </row>
    <row r="1220" spans="1:9" ht="13.5">
      <c r="A1220" s="225" t="s">
        <v>2559</v>
      </c>
      <c r="B1220" s="225" t="s">
        <v>2560</v>
      </c>
      <c r="C1220" s="227">
        <f t="shared" si="199"/>
        <v>0</v>
      </c>
      <c r="D1220" s="227"/>
      <c r="E1220" s="227"/>
      <c r="F1220" s="227"/>
      <c r="G1220" s="227"/>
      <c r="H1220" s="227"/>
      <c r="I1220" s="227"/>
    </row>
    <row r="1221" spans="1:9" ht="13.5">
      <c r="A1221" s="225" t="s">
        <v>2561</v>
      </c>
      <c r="B1221" s="225" t="s">
        <v>2562</v>
      </c>
      <c r="C1221" s="227">
        <f t="shared" si="199"/>
        <v>0</v>
      </c>
      <c r="D1221" s="227"/>
      <c r="E1221" s="227"/>
      <c r="F1221" s="227"/>
      <c r="G1221" s="227"/>
      <c r="H1221" s="227"/>
      <c r="I1221" s="227"/>
    </row>
    <row r="1222" spans="1:9" ht="13.5">
      <c r="A1222" s="225" t="s">
        <v>2563</v>
      </c>
      <c r="B1222" s="225" t="s">
        <v>2564</v>
      </c>
      <c r="C1222" s="227">
        <f aca="true" t="shared" si="208" ref="C1222:C1285">SUM(D1222:I1222)</f>
        <v>0</v>
      </c>
      <c r="D1222" s="227"/>
      <c r="E1222" s="227"/>
      <c r="F1222" s="227"/>
      <c r="G1222" s="227"/>
      <c r="H1222" s="227"/>
      <c r="I1222" s="227"/>
    </row>
    <row r="1223" spans="1:9" ht="13.5">
      <c r="A1223" s="225" t="s">
        <v>2565</v>
      </c>
      <c r="B1223" s="225" t="s">
        <v>2566</v>
      </c>
      <c r="C1223" s="227">
        <f t="shared" si="208"/>
        <v>0</v>
      </c>
      <c r="D1223" s="227"/>
      <c r="E1223" s="227"/>
      <c r="F1223" s="227"/>
      <c r="G1223" s="227"/>
      <c r="H1223" s="227"/>
      <c r="I1223" s="227"/>
    </row>
    <row r="1224" spans="1:9" ht="13.5">
      <c r="A1224" s="225" t="s">
        <v>2567</v>
      </c>
      <c r="B1224" s="225" t="s">
        <v>2568</v>
      </c>
      <c r="C1224" s="227">
        <f t="shared" si="208"/>
        <v>0</v>
      </c>
      <c r="D1224" s="227"/>
      <c r="E1224" s="227"/>
      <c r="F1224" s="227"/>
      <c r="G1224" s="227"/>
      <c r="H1224" s="227"/>
      <c r="I1224" s="227"/>
    </row>
    <row r="1225" spans="1:9" ht="13.5">
      <c r="A1225" s="225" t="s">
        <v>2569</v>
      </c>
      <c r="B1225" s="225" t="s">
        <v>2570</v>
      </c>
      <c r="C1225" s="227">
        <f t="shared" si="208"/>
        <v>0</v>
      </c>
      <c r="D1225" s="227"/>
      <c r="E1225" s="227"/>
      <c r="F1225" s="227"/>
      <c r="G1225" s="227"/>
      <c r="H1225" s="227"/>
      <c r="I1225" s="227"/>
    </row>
    <row r="1226" spans="1:9" ht="13.5">
      <c r="A1226" s="225" t="s">
        <v>2571</v>
      </c>
      <c r="B1226" s="225" t="s">
        <v>2572</v>
      </c>
      <c r="C1226" s="227">
        <f t="shared" si="208"/>
        <v>0</v>
      </c>
      <c r="D1226" s="227"/>
      <c r="E1226" s="227"/>
      <c r="F1226" s="227"/>
      <c r="G1226" s="227"/>
      <c r="H1226" s="227"/>
      <c r="I1226" s="227"/>
    </row>
    <row r="1227" spans="1:9" ht="13.5">
      <c r="A1227" s="225" t="s">
        <v>2573</v>
      </c>
      <c r="B1227" s="225" t="s">
        <v>2574</v>
      </c>
      <c r="C1227" s="227">
        <f t="shared" si="208"/>
        <v>0</v>
      </c>
      <c r="D1227" s="227"/>
      <c r="E1227" s="227"/>
      <c r="F1227" s="227"/>
      <c r="G1227" s="227"/>
      <c r="H1227" s="227"/>
      <c r="I1227" s="227"/>
    </row>
    <row r="1228" spans="1:9" ht="13.5">
      <c r="A1228" s="225" t="s">
        <v>2575</v>
      </c>
      <c r="B1228" s="225" t="s">
        <v>2576</v>
      </c>
      <c r="C1228" s="227">
        <f t="shared" si="208"/>
        <v>0</v>
      </c>
      <c r="D1228" s="227"/>
      <c r="E1228" s="227"/>
      <c r="F1228" s="227"/>
      <c r="G1228" s="227"/>
      <c r="H1228" s="227"/>
      <c r="I1228" s="227"/>
    </row>
    <row r="1229" spans="1:9" ht="13.5">
      <c r="A1229" s="225" t="s">
        <v>2577</v>
      </c>
      <c r="B1229" s="225" t="s">
        <v>2578</v>
      </c>
      <c r="C1229" s="227">
        <f t="shared" si="208"/>
        <v>3</v>
      </c>
      <c r="D1229" s="227">
        <v>3</v>
      </c>
      <c r="E1229" s="227"/>
      <c r="F1229" s="227"/>
      <c r="G1229" s="227"/>
      <c r="H1229" s="227"/>
      <c r="I1229" s="227"/>
    </row>
    <row r="1230" spans="1:9" ht="13.5">
      <c r="A1230" s="225" t="s">
        <v>2579</v>
      </c>
      <c r="B1230" s="225" t="s">
        <v>3743</v>
      </c>
      <c r="C1230" s="227">
        <f t="shared" si="208"/>
        <v>0</v>
      </c>
      <c r="D1230" s="227"/>
      <c r="E1230" s="227"/>
      <c r="F1230" s="227"/>
      <c r="G1230" s="227"/>
      <c r="H1230" s="227"/>
      <c r="I1230" s="227"/>
    </row>
    <row r="1231" spans="1:9" ht="13.5">
      <c r="A1231" s="225" t="s">
        <v>2580</v>
      </c>
      <c r="B1231" s="225" t="s">
        <v>2581</v>
      </c>
      <c r="C1231" s="227">
        <f t="shared" si="208"/>
        <v>0</v>
      </c>
      <c r="D1231" s="227"/>
      <c r="E1231" s="227"/>
      <c r="F1231" s="227"/>
      <c r="G1231" s="227"/>
      <c r="H1231" s="227"/>
      <c r="I1231" s="227"/>
    </row>
    <row r="1232" spans="1:9" ht="13.5">
      <c r="A1232" s="225" t="s">
        <v>2582</v>
      </c>
      <c r="B1232" s="226" t="s">
        <v>2583</v>
      </c>
      <c r="C1232" s="227">
        <f t="shared" si="208"/>
        <v>0</v>
      </c>
      <c r="D1232" s="227">
        <f aca="true" t="shared" si="209" ref="D1232:I1232">SUM(D1233:D1237)</f>
        <v>0</v>
      </c>
      <c r="E1232" s="227">
        <f t="shared" si="209"/>
        <v>0</v>
      </c>
      <c r="F1232" s="227">
        <f t="shared" si="209"/>
        <v>0</v>
      </c>
      <c r="G1232" s="227">
        <f t="shared" si="209"/>
        <v>0</v>
      </c>
      <c r="H1232" s="227">
        <f t="shared" si="209"/>
        <v>0</v>
      </c>
      <c r="I1232" s="227">
        <f t="shared" si="209"/>
        <v>0</v>
      </c>
    </row>
    <row r="1233" spans="1:9" ht="13.5">
      <c r="A1233" s="225" t="s">
        <v>2584</v>
      </c>
      <c r="B1233" s="225" t="s">
        <v>2585</v>
      </c>
      <c r="C1233" s="227">
        <f t="shared" si="208"/>
        <v>0</v>
      </c>
      <c r="D1233" s="227"/>
      <c r="E1233" s="227"/>
      <c r="F1233" s="227"/>
      <c r="G1233" s="227"/>
      <c r="H1233" s="227"/>
      <c r="I1233" s="227"/>
    </row>
    <row r="1234" spans="1:9" ht="13.5">
      <c r="A1234" s="225" t="s">
        <v>2586</v>
      </c>
      <c r="B1234" s="225" t="s">
        <v>2587</v>
      </c>
      <c r="C1234" s="227">
        <f t="shared" si="208"/>
        <v>0</v>
      </c>
      <c r="D1234" s="227"/>
      <c r="E1234" s="227"/>
      <c r="F1234" s="227"/>
      <c r="G1234" s="227"/>
      <c r="H1234" s="227"/>
      <c r="I1234" s="227"/>
    </row>
    <row r="1235" spans="1:9" ht="13.5">
      <c r="A1235" s="225" t="s">
        <v>2588</v>
      </c>
      <c r="B1235" s="225" t="s">
        <v>2589</v>
      </c>
      <c r="C1235" s="227">
        <f t="shared" si="208"/>
        <v>0</v>
      </c>
      <c r="D1235" s="227"/>
      <c r="E1235" s="227"/>
      <c r="F1235" s="227"/>
      <c r="G1235" s="227"/>
      <c r="H1235" s="227"/>
      <c r="I1235" s="227"/>
    </row>
    <row r="1236" spans="1:9" ht="13.5">
      <c r="A1236" s="225" t="s">
        <v>2590</v>
      </c>
      <c r="B1236" s="225" t="s">
        <v>2591</v>
      </c>
      <c r="C1236" s="227">
        <f t="shared" si="208"/>
        <v>0</v>
      </c>
      <c r="D1236" s="227"/>
      <c r="E1236" s="227"/>
      <c r="F1236" s="227"/>
      <c r="G1236" s="227"/>
      <c r="H1236" s="227"/>
      <c r="I1236" s="227"/>
    </row>
    <row r="1237" spans="1:9" ht="13.5">
      <c r="A1237" s="225" t="s">
        <v>2592</v>
      </c>
      <c r="B1237" s="225" t="s">
        <v>2593</v>
      </c>
      <c r="C1237" s="227">
        <f t="shared" si="208"/>
        <v>0</v>
      </c>
      <c r="D1237" s="227"/>
      <c r="E1237" s="227"/>
      <c r="F1237" s="227"/>
      <c r="G1237" s="227"/>
      <c r="H1237" s="227"/>
      <c r="I1237" s="227"/>
    </row>
    <row r="1238" spans="1:9" ht="13.5">
      <c r="A1238" s="229" t="s">
        <v>2594</v>
      </c>
      <c r="B1238" s="234" t="s">
        <v>2595</v>
      </c>
      <c r="C1238" s="227">
        <f t="shared" si="208"/>
        <v>68</v>
      </c>
      <c r="D1238" s="228">
        <f aca="true" t="shared" si="210" ref="D1238:I1238">SUM(D1239:D1243)</f>
        <v>67</v>
      </c>
      <c r="E1238" s="228">
        <f t="shared" si="210"/>
        <v>0</v>
      </c>
      <c r="F1238" s="228">
        <f t="shared" si="210"/>
        <v>0</v>
      </c>
      <c r="G1238" s="228">
        <f t="shared" si="210"/>
        <v>1</v>
      </c>
      <c r="H1238" s="228">
        <f t="shared" si="210"/>
        <v>0</v>
      </c>
      <c r="I1238" s="228">
        <f t="shared" si="210"/>
        <v>0</v>
      </c>
    </row>
    <row r="1239" spans="1:9" ht="13.5">
      <c r="A1239" s="225" t="s">
        <v>2596</v>
      </c>
      <c r="B1239" s="225" t="s">
        <v>2597</v>
      </c>
      <c r="C1239" s="227">
        <f t="shared" si="208"/>
        <v>68</v>
      </c>
      <c r="D1239" s="227">
        <v>67</v>
      </c>
      <c r="E1239" s="227"/>
      <c r="F1239" s="227"/>
      <c r="G1239" s="227">
        <v>1</v>
      </c>
      <c r="H1239" s="227"/>
      <c r="I1239" s="227"/>
    </row>
    <row r="1240" spans="1:9" ht="13.5">
      <c r="A1240" s="225" t="s">
        <v>2598</v>
      </c>
      <c r="B1240" s="225" t="s">
        <v>2599</v>
      </c>
      <c r="C1240" s="227">
        <f t="shared" si="208"/>
        <v>0</v>
      </c>
      <c r="D1240" s="227"/>
      <c r="E1240" s="227"/>
      <c r="F1240" s="227"/>
      <c r="G1240" s="227"/>
      <c r="H1240" s="227"/>
      <c r="I1240" s="227"/>
    </row>
    <row r="1241" spans="1:9" ht="13.5">
      <c r="A1241" s="225" t="s">
        <v>2600</v>
      </c>
      <c r="B1241" s="225" t="s">
        <v>2601</v>
      </c>
      <c r="C1241" s="227">
        <f t="shared" si="208"/>
        <v>0</v>
      </c>
      <c r="D1241" s="227"/>
      <c r="E1241" s="227"/>
      <c r="F1241" s="227"/>
      <c r="G1241" s="227"/>
      <c r="H1241" s="227"/>
      <c r="I1241" s="227"/>
    </row>
    <row r="1242" spans="1:9" ht="13.5">
      <c r="A1242" s="225" t="s">
        <v>2602</v>
      </c>
      <c r="B1242" s="225" t="s">
        <v>2603</v>
      </c>
      <c r="C1242" s="227">
        <f t="shared" si="208"/>
        <v>0</v>
      </c>
      <c r="D1242" s="227"/>
      <c r="E1242" s="227"/>
      <c r="F1242" s="227"/>
      <c r="G1242" s="227"/>
      <c r="H1242" s="227"/>
      <c r="I1242" s="227"/>
    </row>
    <row r="1243" spans="1:9" ht="13.5">
      <c r="A1243" s="225" t="s">
        <v>2604</v>
      </c>
      <c r="B1243" s="225" t="s">
        <v>2605</v>
      </c>
      <c r="C1243" s="227">
        <f t="shared" si="208"/>
        <v>0</v>
      </c>
      <c r="D1243" s="227"/>
      <c r="E1243" s="227"/>
      <c r="F1243" s="227"/>
      <c r="G1243" s="227"/>
      <c r="H1243" s="227"/>
      <c r="I1243" s="227"/>
    </row>
    <row r="1244" spans="1:9" ht="13.5">
      <c r="A1244" s="225" t="s">
        <v>2606</v>
      </c>
      <c r="B1244" s="226" t="s">
        <v>2607</v>
      </c>
      <c r="C1244" s="227">
        <f t="shared" si="208"/>
        <v>0</v>
      </c>
      <c r="D1244" s="227">
        <f aca="true" t="shared" si="211" ref="D1244:I1244">SUM(D1245:D1256)</f>
        <v>0</v>
      </c>
      <c r="E1244" s="227">
        <f t="shared" si="211"/>
        <v>0</v>
      </c>
      <c r="F1244" s="227">
        <f t="shared" si="211"/>
        <v>0</v>
      </c>
      <c r="G1244" s="227">
        <f t="shared" si="211"/>
        <v>0</v>
      </c>
      <c r="H1244" s="227">
        <f t="shared" si="211"/>
        <v>0</v>
      </c>
      <c r="I1244" s="227">
        <f t="shared" si="211"/>
        <v>0</v>
      </c>
    </row>
    <row r="1245" spans="1:9" ht="13.5">
      <c r="A1245" s="225" t="s">
        <v>2608</v>
      </c>
      <c r="B1245" s="225" t="s">
        <v>2609</v>
      </c>
      <c r="C1245" s="227">
        <f t="shared" si="208"/>
        <v>0</v>
      </c>
      <c r="D1245" s="227"/>
      <c r="E1245" s="227"/>
      <c r="F1245" s="227"/>
      <c r="G1245" s="227"/>
      <c r="H1245" s="227"/>
      <c r="I1245" s="227"/>
    </row>
    <row r="1246" spans="1:9" ht="13.5">
      <c r="A1246" s="225" t="s">
        <v>2610</v>
      </c>
      <c r="B1246" s="225" t="s">
        <v>2611</v>
      </c>
      <c r="C1246" s="227">
        <f t="shared" si="208"/>
        <v>0</v>
      </c>
      <c r="D1246" s="227"/>
      <c r="E1246" s="227"/>
      <c r="F1246" s="227"/>
      <c r="G1246" s="227"/>
      <c r="H1246" s="227"/>
      <c r="I1246" s="227"/>
    </row>
    <row r="1247" spans="1:9" ht="13.5">
      <c r="A1247" s="225" t="s">
        <v>2612</v>
      </c>
      <c r="B1247" s="225" t="s">
        <v>2613</v>
      </c>
      <c r="C1247" s="227">
        <f t="shared" si="208"/>
        <v>0</v>
      </c>
      <c r="D1247" s="227"/>
      <c r="E1247" s="227"/>
      <c r="F1247" s="227"/>
      <c r="G1247" s="227"/>
      <c r="H1247" s="227"/>
      <c r="I1247" s="227"/>
    </row>
    <row r="1248" spans="1:9" ht="13.5">
      <c r="A1248" s="225" t="s">
        <v>2614</v>
      </c>
      <c r="B1248" s="225" t="s">
        <v>2615</v>
      </c>
      <c r="C1248" s="227">
        <f t="shared" si="208"/>
        <v>0</v>
      </c>
      <c r="D1248" s="227"/>
      <c r="E1248" s="227"/>
      <c r="F1248" s="227"/>
      <c r="G1248" s="227"/>
      <c r="H1248" s="227"/>
      <c r="I1248" s="227"/>
    </row>
    <row r="1249" spans="1:9" ht="13.5">
      <c r="A1249" s="225" t="s">
        <v>2616</v>
      </c>
      <c r="B1249" s="225" t="s">
        <v>2617</v>
      </c>
      <c r="C1249" s="227">
        <f t="shared" si="208"/>
        <v>0</v>
      </c>
      <c r="D1249" s="227"/>
      <c r="E1249" s="227"/>
      <c r="F1249" s="227"/>
      <c r="G1249" s="227"/>
      <c r="H1249" s="227"/>
      <c r="I1249" s="227"/>
    </row>
    <row r="1250" spans="1:9" ht="13.5">
      <c r="A1250" s="225" t="s">
        <v>2618</v>
      </c>
      <c r="B1250" s="225" t="s">
        <v>2619</v>
      </c>
      <c r="C1250" s="227">
        <f t="shared" si="208"/>
        <v>0</v>
      </c>
      <c r="D1250" s="227"/>
      <c r="E1250" s="227"/>
      <c r="F1250" s="227"/>
      <c r="G1250" s="227"/>
      <c r="H1250" s="227"/>
      <c r="I1250" s="227"/>
    </row>
    <row r="1251" spans="1:9" ht="13.5">
      <c r="A1251" s="225" t="s">
        <v>2620</v>
      </c>
      <c r="B1251" s="225" t="s">
        <v>2621</v>
      </c>
      <c r="C1251" s="227">
        <f t="shared" si="208"/>
        <v>0</v>
      </c>
      <c r="D1251" s="227"/>
      <c r="E1251" s="227"/>
      <c r="F1251" s="227"/>
      <c r="G1251" s="227"/>
      <c r="H1251" s="227"/>
      <c r="I1251" s="227"/>
    </row>
    <row r="1252" spans="1:9" ht="13.5">
      <c r="A1252" s="225" t="s">
        <v>2622</v>
      </c>
      <c r="B1252" s="225" t="s">
        <v>2623</v>
      </c>
      <c r="C1252" s="227">
        <f t="shared" si="208"/>
        <v>0</v>
      </c>
      <c r="D1252" s="227"/>
      <c r="E1252" s="227"/>
      <c r="F1252" s="227"/>
      <c r="G1252" s="227"/>
      <c r="H1252" s="227"/>
      <c r="I1252" s="227"/>
    </row>
    <row r="1253" spans="1:9" ht="13.5">
      <c r="A1253" s="225" t="s">
        <v>2624</v>
      </c>
      <c r="B1253" s="225" t="s">
        <v>2625</v>
      </c>
      <c r="C1253" s="227">
        <f t="shared" si="208"/>
        <v>0</v>
      </c>
      <c r="D1253" s="227"/>
      <c r="E1253" s="227"/>
      <c r="F1253" s="227"/>
      <c r="G1253" s="227"/>
      <c r="H1253" s="227"/>
      <c r="I1253" s="227"/>
    </row>
    <row r="1254" spans="1:9" ht="13.5">
      <c r="A1254" s="225" t="s">
        <v>2626</v>
      </c>
      <c r="B1254" s="225" t="s">
        <v>2627</v>
      </c>
      <c r="C1254" s="227">
        <f t="shared" si="208"/>
        <v>0</v>
      </c>
      <c r="D1254" s="227"/>
      <c r="E1254" s="227"/>
      <c r="F1254" s="227"/>
      <c r="G1254" s="227"/>
      <c r="H1254" s="227"/>
      <c r="I1254" s="227"/>
    </row>
    <row r="1255" spans="1:9" ht="13.5">
      <c r="A1255" s="225" t="s">
        <v>2628</v>
      </c>
      <c r="B1255" s="225" t="s">
        <v>2629</v>
      </c>
      <c r="C1255" s="227">
        <f t="shared" si="208"/>
        <v>0</v>
      </c>
      <c r="D1255" s="227"/>
      <c r="E1255" s="227"/>
      <c r="F1255" s="227"/>
      <c r="G1255" s="227"/>
      <c r="H1255" s="227"/>
      <c r="I1255" s="227"/>
    </row>
    <row r="1256" spans="1:9" ht="13.5">
      <c r="A1256" s="225" t="s">
        <v>2630</v>
      </c>
      <c r="B1256" s="225" t="s">
        <v>2631</v>
      </c>
      <c r="C1256" s="227">
        <f t="shared" si="208"/>
        <v>0</v>
      </c>
      <c r="D1256" s="227"/>
      <c r="E1256" s="227"/>
      <c r="F1256" s="227"/>
      <c r="G1256" s="227"/>
      <c r="H1256" s="227"/>
      <c r="I1256" s="227"/>
    </row>
    <row r="1257" spans="1:9" ht="13.5">
      <c r="A1257" s="233" t="s">
        <v>2632</v>
      </c>
      <c r="B1257" s="226" t="s">
        <v>2633</v>
      </c>
      <c r="C1257" s="227">
        <f t="shared" si="208"/>
        <v>776</v>
      </c>
      <c r="D1257" s="227">
        <f aca="true" t="shared" si="212" ref="D1257:I1257">SUM(D1258,D1270,D1276,D1282,D1290,D1303,D1307,D1311)</f>
        <v>776</v>
      </c>
      <c r="E1257" s="227">
        <f t="shared" si="212"/>
        <v>0</v>
      </c>
      <c r="F1257" s="227">
        <f t="shared" si="212"/>
        <v>0</v>
      </c>
      <c r="G1257" s="227">
        <f t="shared" si="212"/>
        <v>0</v>
      </c>
      <c r="H1257" s="227">
        <f t="shared" si="212"/>
        <v>0</v>
      </c>
      <c r="I1257" s="227">
        <f t="shared" si="212"/>
        <v>0</v>
      </c>
    </row>
    <row r="1258" spans="1:9" ht="13.5">
      <c r="A1258" s="233" t="s">
        <v>2634</v>
      </c>
      <c r="B1258" s="226" t="s">
        <v>2635</v>
      </c>
      <c r="C1258" s="227">
        <f t="shared" si="208"/>
        <v>234</v>
      </c>
      <c r="D1258" s="227">
        <f aca="true" t="shared" si="213" ref="D1258:I1258">SUM(D1259:D1269)</f>
        <v>234</v>
      </c>
      <c r="E1258" s="227">
        <f t="shared" si="213"/>
        <v>0</v>
      </c>
      <c r="F1258" s="227">
        <f t="shared" si="213"/>
        <v>0</v>
      </c>
      <c r="G1258" s="227">
        <f t="shared" si="213"/>
        <v>0</v>
      </c>
      <c r="H1258" s="227">
        <f t="shared" si="213"/>
        <v>0</v>
      </c>
      <c r="I1258" s="227">
        <f t="shared" si="213"/>
        <v>0</v>
      </c>
    </row>
    <row r="1259" spans="1:9" ht="13.5">
      <c r="A1259" s="233" t="s">
        <v>2636</v>
      </c>
      <c r="B1259" s="233" t="s">
        <v>3725</v>
      </c>
      <c r="C1259" s="227">
        <f t="shared" si="208"/>
        <v>150</v>
      </c>
      <c r="D1259" s="227">
        <v>150</v>
      </c>
      <c r="E1259" s="227"/>
      <c r="F1259" s="227"/>
      <c r="G1259" s="227"/>
      <c r="H1259" s="227"/>
      <c r="I1259" s="227"/>
    </row>
    <row r="1260" spans="1:9" ht="13.5">
      <c r="A1260" s="233" t="s">
        <v>2637</v>
      </c>
      <c r="B1260" s="233" t="s">
        <v>3727</v>
      </c>
      <c r="C1260" s="227">
        <f t="shared" si="208"/>
        <v>0</v>
      </c>
      <c r="D1260" s="227"/>
      <c r="E1260" s="227"/>
      <c r="F1260" s="227"/>
      <c r="G1260" s="227"/>
      <c r="H1260" s="227"/>
      <c r="I1260" s="227"/>
    </row>
    <row r="1261" spans="1:9" ht="13.5">
      <c r="A1261" s="233" t="s">
        <v>2638</v>
      </c>
      <c r="B1261" s="233" t="s">
        <v>3729</v>
      </c>
      <c r="C1261" s="227">
        <f t="shared" si="208"/>
        <v>0</v>
      </c>
      <c r="D1261" s="227"/>
      <c r="E1261" s="227"/>
      <c r="F1261" s="227"/>
      <c r="G1261" s="227"/>
      <c r="H1261" s="227"/>
      <c r="I1261" s="227"/>
    </row>
    <row r="1262" spans="1:9" ht="13.5">
      <c r="A1262" s="233" t="s">
        <v>2639</v>
      </c>
      <c r="B1262" s="233" t="s">
        <v>2640</v>
      </c>
      <c r="C1262" s="227">
        <f t="shared" si="208"/>
        <v>0</v>
      </c>
      <c r="D1262" s="227"/>
      <c r="E1262" s="227"/>
      <c r="F1262" s="227"/>
      <c r="G1262" s="227"/>
      <c r="H1262" s="227"/>
      <c r="I1262" s="227"/>
    </row>
    <row r="1263" spans="1:9" ht="13.5">
      <c r="A1263" s="233" t="s">
        <v>2641</v>
      </c>
      <c r="B1263" s="233" t="s">
        <v>2642</v>
      </c>
      <c r="C1263" s="227">
        <f t="shared" si="208"/>
        <v>0</v>
      </c>
      <c r="D1263" s="227"/>
      <c r="E1263" s="227"/>
      <c r="F1263" s="227"/>
      <c r="G1263" s="227"/>
      <c r="H1263" s="227"/>
      <c r="I1263" s="227"/>
    </row>
    <row r="1264" spans="1:9" ht="13.5">
      <c r="A1264" s="233" t="s">
        <v>2643</v>
      </c>
      <c r="B1264" s="233" t="s">
        <v>2644</v>
      </c>
      <c r="C1264" s="227">
        <f t="shared" si="208"/>
        <v>81</v>
      </c>
      <c r="D1264" s="227">
        <v>81</v>
      </c>
      <c r="E1264" s="227"/>
      <c r="F1264" s="227"/>
      <c r="G1264" s="227"/>
      <c r="H1264" s="227"/>
      <c r="I1264" s="227"/>
    </row>
    <row r="1265" spans="1:9" ht="13.5">
      <c r="A1265" s="233" t="s">
        <v>2645</v>
      </c>
      <c r="B1265" s="233" t="s">
        <v>2646</v>
      </c>
      <c r="C1265" s="227">
        <f t="shared" si="208"/>
        <v>0</v>
      </c>
      <c r="D1265" s="227"/>
      <c r="E1265" s="227"/>
      <c r="F1265" s="227"/>
      <c r="G1265" s="227"/>
      <c r="H1265" s="227"/>
      <c r="I1265" s="227"/>
    </row>
    <row r="1266" spans="1:9" ht="13.5">
      <c r="A1266" s="233" t="s">
        <v>2647</v>
      </c>
      <c r="B1266" s="233" t="s">
        <v>2648</v>
      </c>
      <c r="C1266" s="227">
        <f t="shared" si="208"/>
        <v>0</v>
      </c>
      <c r="D1266" s="227"/>
      <c r="E1266" s="227"/>
      <c r="F1266" s="227"/>
      <c r="G1266" s="227"/>
      <c r="H1266" s="227"/>
      <c r="I1266" s="227"/>
    </row>
    <row r="1267" spans="1:9" ht="13.5">
      <c r="A1267" s="233" t="s">
        <v>2649</v>
      </c>
      <c r="B1267" s="233" t="s">
        <v>2650</v>
      </c>
      <c r="C1267" s="227">
        <f t="shared" si="208"/>
        <v>3</v>
      </c>
      <c r="D1267" s="227">
        <v>3</v>
      </c>
      <c r="E1267" s="227"/>
      <c r="F1267" s="227"/>
      <c r="G1267" s="227"/>
      <c r="H1267" s="227"/>
      <c r="I1267" s="227"/>
    </row>
    <row r="1268" spans="1:9" ht="13.5">
      <c r="A1268" s="233" t="s">
        <v>2651</v>
      </c>
      <c r="B1268" s="233" t="s">
        <v>3743</v>
      </c>
      <c r="C1268" s="227">
        <f t="shared" si="208"/>
        <v>0</v>
      </c>
      <c r="D1268" s="227"/>
      <c r="E1268" s="227"/>
      <c r="F1268" s="227"/>
      <c r="G1268" s="227"/>
      <c r="H1268" s="227"/>
      <c r="I1268" s="227"/>
    </row>
    <row r="1269" spans="1:9" ht="13.5">
      <c r="A1269" s="233" t="s">
        <v>2652</v>
      </c>
      <c r="B1269" s="233" t="s">
        <v>2653</v>
      </c>
      <c r="C1269" s="227">
        <f t="shared" si="208"/>
        <v>0</v>
      </c>
      <c r="D1269" s="227"/>
      <c r="E1269" s="227"/>
      <c r="F1269" s="227"/>
      <c r="G1269" s="227"/>
      <c r="H1269" s="227"/>
      <c r="I1269" s="227"/>
    </row>
    <row r="1270" spans="1:9" ht="13.5">
      <c r="A1270" s="233" t="s">
        <v>2654</v>
      </c>
      <c r="B1270" s="226" t="s">
        <v>2655</v>
      </c>
      <c r="C1270" s="227">
        <f t="shared" si="208"/>
        <v>437</v>
      </c>
      <c r="D1270" s="227">
        <f aca="true" t="shared" si="214" ref="D1270:I1270">SUM(D1271:D1275)</f>
        <v>437</v>
      </c>
      <c r="E1270" s="227">
        <f t="shared" si="214"/>
        <v>0</v>
      </c>
      <c r="F1270" s="227">
        <f t="shared" si="214"/>
        <v>0</v>
      </c>
      <c r="G1270" s="227">
        <f t="shared" si="214"/>
        <v>0</v>
      </c>
      <c r="H1270" s="227">
        <f t="shared" si="214"/>
        <v>0</v>
      </c>
      <c r="I1270" s="227">
        <f t="shared" si="214"/>
        <v>0</v>
      </c>
    </row>
    <row r="1271" spans="1:9" ht="13.5">
      <c r="A1271" s="233" t="s">
        <v>2656</v>
      </c>
      <c r="B1271" s="233" t="s">
        <v>2657</v>
      </c>
      <c r="C1271" s="227">
        <f t="shared" si="208"/>
        <v>0</v>
      </c>
      <c r="D1271" s="227"/>
      <c r="E1271" s="227"/>
      <c r="F1271" s="227"/>
      <c r="G1271" s="227"/>
      <c r="H1271" s="227"/>
      <c r="I1271" s="227"/>
    </row>
    <row r="1272" spans="1:9" ht="13.5">
      <c r="A1272" s="233" t="s">
        <v>2658</v>
      </c>
      <c r="B1272" s="233" t="s">
        <v>2659</v>
      </c>
      <c r="C1272" s="227">
        <f t="shared" si="208"/>
        <v>0</v>
      </c>
      <c r="D1272" s="227"/>
      <c r="E1272" s="227"/>
      <c r="F1272" s="227"/>
      <c r="G1272" s="227"/>
      <c r="H1272" s="227"/>
      <c r="I1272" s="227"/>
    </row>
    <row r="1273" spans="1:9" ht="13.5">
      <c r="A1273" s="233" t="s">
        <v>2660</v>
      </c>
      <c r="B1273" s="233" t="s">
        <v>2661</v>
      </c>
      <c r="C1273" s="227">
        <f t="shared" si="208"/>
        <v>0</v>
      </c>
      <c r="D1273" s="227"/>
      <c r="E1273" s="227"/>
      <c r="F1273" s="227"/>
      <c r="G1273" s="227"/>
      <c r="H1273" s="227"/>
      <c r="I1273" s="227"/>
    </row>
    <row r="1274" spans="1:9" ht="13.5">
      <c r="A1274" s="233" t="s">
        <v>2662</v>
      </c>
      <c r="B1274" s="233" t="s">
        <v>2663</v>
      </c>
      <c r="C1274" s="227">
        <f t="shared" si="208"/>
        <v>437</v>
      </c>
      <c r="D1274" s="227">
        <v>437</v>
      </c>
      <c r="E1274" s="227"/>
      <c r="F1274" s="227"/>
      <c r="G1274" s="227"/>
      <c r="H1274" s="227"/>
      <c r="I1274" s="227"/>
    </row>
    <row r="1275" spans="1:9" ht="13.5">
      <c r="A1275" s="233" t="s">
        <v>2664</v>
      </c>
      <c r="B1275" s="233" t="s">
        <v>2665</v>
      </c>
      <c r="C1275" s="227">
        <f t="shared" si="208"/>
        <v>0</v>
      </c>
      <c r="D1275" s="227"/>
      <c r="E1275" s="227"/>
      <c r="F1275" s="227"/>
      <c r="G1275" s="227"/>
      <c r="H1275" s="227"/>
      <c r="I1275" s="227"/>
    </row>
    <row r="1276" spans="1:9" ht="13.5">
      <c r="A1276" s="233" t="s">
        <v>2666</v>
      </c>
      <c r="B1276" s="226" t="s">
        <v>2667</v>
      </c>
      <c r="C1276" s="227">
        <f t="shared" si="208"/>
        <v>0</v>
      </c>
      <c r="D1276" s="227">
        <f aca="true" t="shared" si="215" ref="D1276:I1276">SUM(D1277:D1281)</f>
        <v>0</v>
      </c>
      <c r="E1276" s="227">
        <f t="shared" si="215"/>
        <v>0</v>
      </c>
      <c r="F1276" s="227">
        <f t="shared" si="215"/>
        <v>0</v>
      </c>
      <c r="G1276" s="227">
        <f t="shared" si="215"/>
        <v>0</v>
      </c>
      <c r="H1276" s="227">
        <f t="shared" si="215"/>
        <v>0</v>
      </c>
      <c r="I1276" s="227">
        <f t="shared" si="215"/>
        <v>0</v>
      </c>
    </row>
    <row r="1277" spans="1:9" ht="13.5">
      <c r="A1277" s="233" t="s">
        <v>2668</v>
      </c>
      <c r="B1277" s="233" t="s">
        <v>2657</v>
      </c>
      <c r="C1277" s="227">
        <f t="shared" si="208"/>
        <v>0</v>
      </c>
      <c r="D1277" s="227"/>
      <c r="E1277" s="227"/>
      <c r="F1277" s="227"/>
      <c r="G1277" s="227"/>
      <c r="H1277" s="227"/>
      <c r="I1277" s="227"/>
    </row>
    <row r="1278" spans="1:9" ht="13.5">
      <c r="A1278" s="233" t="s">
        <v>2669</v>
      </c>
      <c r="B1278" s="233" t="s">
        <v>2659</v>
      </c>
      <c r="C1278" s="227">
        <f t="shared" si="208"/>
        <v>0</v>
      </c>
      <c r="D1278" s="227"/>
      <c r="E1278" s="227"/>
      <c r="F1278" s="227"/>
      <c r="G1278" s="227"/>
      <c r="H1278" s="227"/>
      <c r="I1278" s="227"/>
    </row>
    <row r="1279" spans="1:9" ht="13.5">
      <c r="A1279" s="233" t="s">
        <v>2670</v>
      </c>
      <c r="B1279" s="233" t="s">
        <v>2661</v>
      </c>
      <c r="C1279" s="227">
        <f t="shared" si="208"/>
        <v>0</v>
      </c>
      <c r="D1279" s="227"/>
      <c r="E1279" s="227"/>
      <c r="F1279" s="227"/>
      <c r="G1279" s="227"/>
      <c r="H1279" s="227"/>
      <c r="I1279" s="227"/>
    </row>
    <row r="1280" spans="1:9" ht="13.5">
      <c r="A1280" s="233" t="s">
        <v>2671</v>
      </c>
      <c r="B1280" s="233" t="s">
        <v>2672</v>
      </c>
      <c r="C1280" s="227">
        <f t="shared" si="208"/>
        <v>0</v>
      </c>
      <c r="D1280" s="227"/>
      <c r="E1280" s="227"/>
      <c r="F1280" s="227"/>
      <c r="G1280" s="227"/>
      <c r="H1280" s="227"/>
      <c r="I1280" s="227"/>
    </row>
    <row r="1281" spans="1:9" ht="13.5">
      <c r="A1281" s="233" t="s">
        <v>2673</v>
      </c>
      <c r="B1281" s="233" t="s">
        <v>2674</v>
      </c>
      <c r="C1281" s="227">
        <f t="shared" si="208"/>
        <v>0</v>
      </c>
      <c r="D1281" s="227"/>
      <c r="E1281" s="227"/>
      <c r="F1281" s="227"/>
      <c r="G1281" s="227"/>
      <c r="H1281" s="227"/>
      <c r="I1281" s="227"/>
    </row>
    <row r="1282" spans="1:9" ht="13.5">
      <c r="A1282" s="233" t="s">
        <v>2675</v>
      </c>
      <c r="B1282" s="226" t="s">
        <v>2676</v>
      </c>
      <c r="C1282" s="227">
        <f t="shared" si="208"/>
        <v>0</v>
      </c>
      <c r="D1282" s="227">
        <f aca="true" t="shared" si="216" ref="D1282:I1282">SUM(D1283:D1289)</f>
        <v>0</v>
      </c>
      <c r="E1282" s="227">
        <f t="shared" si="216"/>
        <v>0</v>
      </c>
      <c r="F1282" s="227">
        <f t="shared" si="216"/>
        <v>0</v>
      </c>
      <c r="G1282" s="227">
        <f t="shared" si="216"/>
        <v>0</v>
      </c>
      <c r="H1282" s="227">
        <f t="shared" si="216"/>
        <v>0</v>
      </c>
      <c r="I1282" s="227">
        <f t="shared" si="216"/>
        <v>0</v>
      </c>
    </row>
    <row r="1283" spans="1:9" ht="13.5">
      <c r="A1283" s="233" t="s">
        <v>2677</v>
      </c>
      <c r="B1283" s="233" t="s">
        <v>2657</v>
      </c>
      <c r="C1283" s="227">
        <f t="shared" si="208"/>
        <v>0</v>
      </c>
      <c r="D1283" s="227"/>
      <c r="E1283" s="227"/>
      <c r="F1283" s="227"/>
      <c r="G1283" s="227"/>
      <c r="H1283" s="227"/>
      <c r="I1283" s="227"/>
    </row>
    <row r="1284" spans="1:9" ht="13.5">
      <c r="A1284" s="233" t="s">
        <v>2678</v>
      </c>
      <c r="B1284" s="233" t="s">
        <v>2659</v>
      </c>
      <c r="C1284" s="227">
        <f t="shared" si="208"/>
        <v>0</v>
      </c>
      <c r="D1284" s="227"/>
      <c r="E1284" s="227"/>
      <c r="F1284" s="227"/>
      <c r="G1284" s="227"/>
      <c r="H1284" s="227"/>
      <c r="I1284" s="227"/>
    </row>
    <row r="1285" spans="1:9" ht="13.5">
      <c r="A1285" s="233" t="s">
        <v>2679</v>
      </c>
      <c r="B1285" s="233" t="s">
        <v>2661</v>
      </c>
      <c r="C1285" s="227">
        <f t="shared" si="208"/>
        <v>0</v>
      </c>
      <c r="D1285" s="227"/>
      <c r="E1285" s="227"/>
      <c r="F1285" s="227"/>
      <c r="G1285" s="227"/>
      <c r="H1285" s="227"/>
      <c r="I1285" s="227"/>
    </row>
    <row r="1286" spans="1:9" ht="13.5">
      <c r="A1286" s="233" t="s">
        <v>2680</v>
      </c>
      <c r="B1286" s="233" t="s">
        <v>2681</v>
      </c>
      <c r="C1286" s="227">
        <f aca="true" t="shared" si="217" ref="C1286:C1330">SUM(D1286:I1286)</f>
        <v>0</v>
      </c>
      <c r="D1286" s="227"/>
      <c r="E1286" s="227"/>
      <c r="F1286" s="227"/>
      <c r="G1286" s="227"/>
      <c r="H1286" s="227"/>
      <c r="I1286" s="227"/>
    </row>
    <row r="1287" spans="1:9" ht="13.5">
      <c r="A1287" s="233" t="s">
        <v>2682</v>
      </c>
      <c r="B1287" s="233" t="s">
        <v>2683</v>
      </c>
      <c r="C1287" s="227">
        <f t="shared" si="217"/>
        <v>0</v>
      </c>
      <c r="D1287" s="227"/>
      <c r="E1287" s="227"/>
      <c r="F1287" s="227"/>
      <c r="G1287" s="227"/>
      <c r="H1287" s="227"/>
      <c r="I1287" s="227"/>
    </row>
    <row r="1288" spans="1:9" ht="13.5">
      <c r="A1288" s="233" t="s">
        <v>2684</v>
      </c>
      <c r="B1288" s="233" t="s">
        <v>2685</v>
      </c>
      <c r="C1288" s="227">
        <f t="shared" si="217"/>
        <v>0</v>
      </c>
      <c r="D1288" s="227"/>
      <c r="E1288" s="227"/>
      <c r="F1288" s="227"/>
      <c r="G1288" s="227"/>
      <c r="H1288" s="227"/>
      <c r="I1288" s="227"/>
    </row>
    <row r="1289" spans="1:9" ht="13.5">
      <c r="A1289" s="233" t="s">
        <v>2686</v>
      </c>
      <c r="B1289" s="233" t="s">
        <v>2687</v>
      </c>
      <c r="C1289" s="227">
        <f t="shared" si="217"/>
        <v>0</v>
      </c>
      <c r="D1289" s="227"/>
      <c r="E1289" s="227"/>
      <c r="F1289" s="227"/>
      <c r="G1289" s="227"/>
      <c r="H1289" s="227"/>
      <c r="I1289" s="227"/>
    </row>
    <row r="1290" spans="1:9" ht="13.5">
      <c r="A1290" s="233" t="s">
        <v>2688</v>
      </c>
      <c r="B1290" s="226" t="s">
        <v>2689</v>
      </c>
      <c r="C1290" s="227">
        <f t="shared" si="217"/>
        <v>52</v>
      </c>
      <c r="D1290" s="227">
        <f aca="true" t="shared" si="218" ref="D1290:I1290">SUM(D1291:D1302)</f>
        <v>52</v>
      </c>
      <c r="E1290" s="227">
        <f t="shared" si="218"/>
        <v>0</v>
      </c>
      <c r="F1290" s="227">
        <f t="shared" si="218"/>
        <v>0</v>
      </c>
      <c r="G1290" s="227">
        <f t="shared" si="218"/>
        <v>0</v>
      </c>
      <c r="H1290" s="227">
        <f t="shared" si="218"/>
        <v>0</v>
      </c>
      <c r="I1290" s="227">
        <f t="shared" si="218"/>
        <v>0</v>
      </c>
    </row>
    <row r="1291" spans="1:9" ht="13.5">
      <c r="A1291" s="233" t="s">
        <v>2690</v>
      </c>
      <c r="B1291" s="233" t="s">
        <v>2657</v>
      </c>
      <c r="C1291" s="227">
        <f t="shared" si="217"/>
        <v>42</v>
      </c>
      <c r="D1291" s="227">
        <v>42</v>
      </c>
      <c r="E1291" s="227"/>
      <c r="F1291" s="227"/>
      <c r="G1291" s="227"/>
      <c r="H1291" s="227"/>
      <c r="I1291" s="227"/>
    </row>
    <row r="1292" spans="1:9" ht="13.5">
      <c r="A1292" s="233" t="s">
        <v>2691</v>
      </c>
      <c r="B1292" s="233" t="s">
        <v>2659</v>
      </c>
      <c r="C1292" s="227">
        <f t="shared" si="217"/>
        <v>0</v>
      </c>
      <c r="D1292" s="227"/>
      <c r="E1292" s="227"/>
      <c r="F1292" s="227"/>
      <c r="G1292" s="227"/>
      <c r="H1292" s="227"/>
      <c r="I1292" s="227"/>
    </row>
    <row r="1293" spans="1:9" ht="13.5">
      <c r="A1293" s="233" t="s">
        <v>2692</v>
      </c>
      <c r="B1293" s="233" t="s">
        <v>2661</v>
      </c>
      <c r="C1293" s="227">
        <f t="shared" si="217"/>
        <v>0</v>
      </c>
      <c r="D1293" s="227"/>
      <c r="E1293" s="227"/>
      <c r="F1293" s="227"/>
      <c r="G1293" s="227"/>
      <c r="H1293" s="227"/>
      <c r="I1293" s="227"/>
    </row>
    <row r="1294" spans="1:9" ht="13.5">
      <c r="A1294" s="233" t="s">
        <v>2693</v>
      </c>
      <c r="B1294" s="233" t="s">
        <v>2694</v>
      </c>
      <c r="C1294" s="227">
        <f t="shared" si="217"/>
        <v>0</v>
      </c>
      <c r="D1294" s="227"/>
      <c r="E1294" s="227"/>
      <c r="F1294" s="227"/>
      <c r="G1294" s="227"/>
      <c r="H1294" s="227"/>
      <c r="I1294" s="227"/>
    </row>
    <row r="1295" spans="1:9" ht="13.5">
      <c r="A1295" s="233" t="s">
        <v>2695</v>
      </c>
      <c r="B1295" s="233" t="s">
        <v>2696</v>
      </c>
      <c r="C1295" s="227">
        <f t="shared" si="217"/>
        <v>0</v>
      </c>
      <c r="D1295" s="227"/>
      <c r="E1295" s="227"/>
      <c r="F1295" s="227"/>
      <c r="G1295" s="227"/>
      <c r="H1295" s="227"/>
      <c r="I1295" s="227"/>
    </row>
    <row r="1296" spans="1:9" ht="13.5">
      <c r="A1296" s="233" t="s">
        <v>2697</v>
      </c>
      <c r="B1296" s="233" t="s">
        <v>2698</v>
      </c>
      <c r="C1296" s="227">
        <f t="shared" si="217"/>
        <v>0</v>
      </c>
      <c r="D1296" s="227"/>
      <c r="E1296" s="227"/>
      <c r="F1296" s="227"/>
      <c r="G1296" s="227"/>
      <c r="H1296" s="227"/>
      <c r="I1296" s="227"/>
    </row>
    <row r="1297" spans="1:9" ht="13.5">
      <c r="A1297" s="233" t="s">
        <v>2699</v>
      </c>
      <c r="B1297" s="233" t="s">
        <v>2700</v>
      </c>
      <c r="C1297" s="227">
        <f t="shared" si="217"/>
        <v>0</v>
      </c>
      <c r="D1297" s="227"/>
      <c r="E1297" s="227"/>
      <c r="F1297" s="227"/>
      <c r="G1297" s="227"/>
      <c r="H1297" s="227"/>
      <c r="I1297" s="227"/>
    </row>
    <row r="1298" spans="1:9" ht="13.5">
      <c r="A1298" s="233" t="s">
        <v>2701</v>
      </c>
      <c r="B1298" s="233" t="s">
        <v>2702</v>
      </c>
      <c r="C1298" s="227">
        <f t="shared" si="217"/>
        <v>0</v>
      </c>
      <c r="D1298" s="227"/>
      <c r="E1298" s="227"/>
      <c r="F1298" s="227"/>
      <c r="G1298" s="227"/>
      <c r="H1298" s="227"/>
      <c r="I1298" s="227"/>
    </row>
    <row r="1299" spans="1:9" ht="13.5">
      <c r="A1299" s="233" t="s">
        <v>2703</v>
      </c>
      <c r="B1299" s="233" t="s">
        <v>2704</v>
      </c>
      <c r="C1299" s="227">
        <f t="shared" si="217"/>
        <v>3</v>
      </c>
      <c r="D1299" s="227">
        <v>3</v>
      </c>
      <c r="E1299" s="227"/>
      <c r="F1299" s="227"/>
      <c r="G1299" s="227"/>
      <c r="H1299" s="227"/>
      <c r="I1299" s="227"/>
    </row>
    <row r="1300" spans="1:9" ht="13.5">
      <c r="A1300" s="233" t="s">
        <v>2705</v>
      </c>
      <c r="B1300" s="233" t="s">
        <v>2706</v>
      </c>
      <c r="C1300" s="227">
        <f t="shared" si="217"/>
        <v>5</v>
      </c>
      <c r="D1300" s="227">
        <v>5</v>
      </c>
      <c r="E1300" s="227"/>
      <c r="F1300" s="227"/>
      <c r="G1300" s="227"/>
      <c r="H1300" s="227"/>
      <c r="I1300" s="227"/>
    </row>
    <row r="1301" spans="1:9" ht="13.5">
      <c r="A1301" s="233" t="s">
        <v>2707</v>
      </c>
      <c r="B1301" s="233" t="s">
        <v>2708</v>
      </c>
      <c r="C1301" s="227">
        <f t="shared" si="217"/>
        <v>0</v>
      </c>
      <c r="D1301" s="227"/>
      <c r="E1301" s="227"/>
      <c r="F1301" s="227"/>
      <c r="G1301" s="227"/>
      <c r="H1301" s="227"/>
      <c r="I1301" s="227"/>
    </row>
    <row r="1302" spans="1:9" ht="13.5">
      <c r="A1302" s="233" t="s">
        <v>2709</v>
      </c>
      <c r="B1302" s="233" t="s">
        <v>2710</v>
      </c>
      <c r="C1302" s="227">
        <f t="shared" si="217"/>
        <v>2</v>
      </c>
      <c r="D1302" s="227">
        <v>2</v>
      </c>
      <c r="E1302" s="227"/>
      <c r="F1302" s="227"/>
      <c r="G1302" s="227"/>
      <c r="H1302" s="227"/>
      <c r="I1302" s="227"/>
    </row>
    <row r="1303" spans="1:9" ht="13.5">
      <c r="A1303" s="233" t="s">
        <v>2711</v>
      </c>
      <c r="B1303" s="226" t="s">
        <v>2712</v>
      </c>
      <c r="C1303" s="227">
        <f t="shared" si="217"/>
        <v>53</v>
      </c>
      <c r="D1303" s="227">
        <f aca="true" t="shared" si="219" ref="D1303:I1303">SUM(D1304:D1306)</f>
        <v>53</v>
      </c>
      <c r="E1303" s="227">
        <f t="shared" si="219"/>
        <v>0</v>
      </c>
      <c r="F1303" s="227">
        <f t="shared" si="219"/>
        <v>0</v>
      </c>
      <c r="G1303" s="227">
        <f t="shared" si="219"/>
        <v>0</v>
      </c>
      <c r="H1303" s="227">
        <f t="shared" si="219"/>
        <v>0</v>
      </c>
      <c r="I1303" s="227">
        <f t="shared" si="219"/>
        <v>0</v>
      </c>
    </row>
    <row r="1304" spans="1:9" ht="13.5">
      <c r="A1304" s="233" t="s">
        <v>2713</v>
      </c>
      <c r="B1304" s="233" t="s">
        <v>2714</v>
      </c>
      <c r="C1304" s="227">
        <f t="shared" si="217"/>
        <v>10</v>
      </c>
      <c r="D1304" s="227">
        <v>10</v>
      </c>
      <c r="E1304" s="227"/>
      <c r="F1304" s="227"/>
      <c r="G1304" s="227"/>
      <c r="H1304" s="227"/>
      <c r="I1304" s="227"/>
    </row>
    <row r="1305" spans="1:9" ht="13.5">
      <c r="A1305" s="233" t="s">
        <v>2715</v>
      </c>
      <c r="B1305" s="233" t="s">
        <v>2716</v>
      </c>
      <c r="C1305" s="227">
        <f t="shared" si="217"/>
        <v>43</v>
      </c>
      <c r="D1305" s="227">
        <v>43</v>
      </c>
      <c r="E1305" s="227"/>
      <c r="F1305" s="227"/>
      <c r="G1305" s="227"/>
      <c r="H1305" s="227"/>
      <c r="I1305" s="227"/>
    </row>
    <row r="1306" spans="1:9" ht="13.5">
      <c r="A1306" s="233" t="s">
        <v>2717</v>
      </c>
      <c r="B1306" s="233" t="s">
        <v>2718</v>
      </c>
      <c r="C1306" s="227">
        <f t="shared" si="217"/>
        <v>0</v>
      </c>
      <c r="D1306" s="227"/>
      <c r="E1306" s="227"/>
      <c r="F1306" s="227"/>
      <c r="G1306" s="227"/>
      <c r="H1306" s="227"/>
      <c r="I1306" s="227"/>
    </row>
    <row r="1307" spans="1:9" ht="13.5">
      <c r="A1307" s="233" t="s">
        <v>2719</v>
      </c>
      <c r="B1307" s="226" t="s">
        <v>2720</v>
      </c>
      <c r="C1307" s="227">
        <f t="shared" si="217"/>
        <v>0</v>
      </c>
      <c r="D1307" s="227">
        <f aca="true" t="shared" si="220" ref="D1307:I1307">SUM(D1308:D1310)</f>
        <v>0</v>
      </c>
      <c r="E1307" s="227">
        <f t="shared" si="220"/>
        <v>0</v>
      </c>
      <c r="F1307" s="227">
        <f t="shared" si="220"/>
        <v>0</v>
      </c>
      <c r="G1307" s="227">
        <f t="shared" si="220"/>
        <v>0</v>
      </c>
      <c r="H1307" s="227">
        <f t="shared" si="220"/>
        <v>0</v>
      </c>
      <c r="I1307" s="227">
        <f t="shared" si="220"/>
        <v>0</v>
      </c>
    </row>
    <row r="1308" spans="1:9" ht="13.5">
      <c r="A1308" s="233" t="s">
        <v>2721</v>
      </c>
      <c r="B1308" s="233" t="s">
        <v>2722</v>
      </c>
      <c r="C1308" s="227">
        <f t="shared" si="217"/>
        <v>0</v>
      </c>
      <c r="D1308" s="227"/>
      <c r="E1308" s="227"/>
      <c r="F1308" s="227"/>
      <c r="G1308" s="227"/>
      <c r="H1308" s="227"/>
      <c r="I1308" s="227"/>
    </row>
    <row r="1309" spans="1:9" ht="13.5">
      <c r="A1309" s="233" t="s">
        <v>2723</v>
      </c>
      <c r="B1309" s="233" t="s">
        <v>2724</v>
      </c>
      <c r="C1309" s="227">
        <f t="shared" si="217"/>
        <v>0</v>
      </c>
      <c r="D1309" s="227"/>
      <c r="E1309" s="227"/>
      <c r="F1309" s="227"/>
      <c r="G1309" s="227"/>
      <c r="H1309" s="227"/>
      <c r="I1309" s="227"/>
    </row>
    <row r="1310" spans="1:9" ht="13.5">
      <c r="A1310" s="233" t="s">
        <v>2725</v>
      </c>
      <c r="B1310" s="233" t="s">
        <v>2726</v>
      </c>
      <c r="C1310" s="227">
        <f t="shared" si="217"/>
        <v>0</v>
      </c>
      <c r="D1310" s="227"/>
      <c r="E1310" s="227"/>
      <c r="F1310" s="227"/>
      <c r="G1310" s="227"/>
      <c r="H1310" s="227"/>
      <c r="I1310" s="227"/>
    </row>
    <row r="1311" spans="1:9" ht="13.5">
      <c r="A1311" s="233" t="s">
        <v>2727</v>
      </c>
      <c r="B1311" s="226" t="s">
        <v>2728</v>
      </c>
      <c r="C1311" s="227">
        <f t="shared" si="217"/>
        <v>0</v>
      </c>
      <c r="D1311" s="227">
        <f aca="true" t="shared" si="221" ref="D1311:I1311">SUM(D1312:D1312)</f>
        <v>0</v>
      </c>
      <c r="E1311" s="227">
        <f t="shared" si="221"/>
        <v>0</v>
      </c>
      <c r="F1311" s="227">
        <f t="shared" si="221"/>
        <v>0</v>
      </c>
      <c r="G1311" s="227">
        <f t="shared" si="221"/>
        <v>0</v>
      </c>
      <c r="H1311" s="227">
        <f t="shared" si="221"/>
        <v>0</v>
      </c>
      <c r="I1311" s="227">
        <f t="shared" si="221"/>
        <v>0</v>
      </c>
    </row>
    <row r="1312" spans="1:9" ht="13.5">
      <c r="A1312" s="237">
        <v>2249999</v>
      </c>
      <c r="B1312" s="233" t="s">
        <v>2729</v>
      </c>
      <c r="C1312" s="227">
        <f t="shared" si="217"/>
        <v>0</v>
      </c>
      <c r="D1312" s="227"/>
      <c r="E1312" s="227"/>
      <c r="F1312" s="227"/>
      <c r="G1312" s="227"/>
      <c r="H1312" s="227"/>
      <c r="I1312" s="227"/>
    </row>
    <row r="1313" spans="1:9" ht="13.5">
      <c r="A1313" s="233" t="s">
        <v>2730</v>
      </c>
      <c r="B1313" s="226" t="s">
        <v>2731</v>
      </c>
      <c r="C1313" s="227">
        <f t="shared" si="217"/>
        <v>1000</v>
      </c>
      <c r="D1313" s="227">
        <v>1000</v>
      </c>
      <c r="E1313" s="227"/>
      <c r="F1313" s="227"/>
      <c r="G1313" s="227"/>
      <c r="H1313" s="227"/>
      <c r="I1313" s="227"/>
    </row>
    <row r="1314" spans="1:9" ht="13.5">
      <c r="A1314" s="225" t="s">
        <v>2732</v>
      </c>
      <c r="B1314" s="226" t="s">
        <v>2733</v>
      </c>
      <c r="C1314" s="227">
        <f t="shared" si="217"/>
        <v>14666</v>
      </c>
      <c r="D1314" s="227">
        <f aca="true" t="shared" si="222" ref="D1314:I1314">SUM(D1315,D1317)</f>
        <v>9300</v>
      </c>
      <c r="E1314" s="227">
        <f t="shared" si="222"/>
        <v>0</v>
      </c>
      <c r="F1314" s="227">
        <f t="shared" si="222"/>
        <v>0</v>
      </c>
      <c r="G1314" s="227">
        <f t="shared" si="222"/>
        <v>0</v>
      </c>
      <c r="H1314" s="227">
        <f t="shared" si="222"/>
        <v>0</v>
      </c>
      <c r="I1314" s="227">
        <f t="shared" si="222"/>
        <v>5366</v>
      </c>
    </row>
    <row r="1315" spans="1:9" ht="13.5">
      <c r="A1315" s="233" t="s">
        <v>2734</v>
      </c>
      <c r="B1315" s="226" t="s">
        <v>2735</v>
      </c>
      <c r="C1315" s="227">
        <f t="shared" si="217"/>
        <v>14666</v>
      </c>
      <c r="D1315" s="227">
        <f aca="true" t="shared" si="223" ref="D1315:I1315">SUM(D1316:D1316)</f>
        <v>9300</v>
      </c>
      <c r="E1315" s="227">
        <f t="shared" si="223"/>
        <v>0</v>
      </c>
      <c r="F1315" s="227">
        <f t="shared" si="223"/>
        <v>0</v>
      </c>
      <c r="G1315" s="227">
        <f t="shared" si="223"/>
        <v>0</v>
      </c>
      <c r="H1315" s="227">
        <f t="shared" si="223"/>
        <v>0</v>
      </c>
      <c r="I1315" s="227">
        <f t="shared" si="223"/>
        <v>5366</v>
      </c>
    </row>
    <row r="1316" spans="1:9" ht="13.5">
      <c r="A1316" s="237">
        <v>2290201</v>
      </c>
      <c r="B1316" s="233" t="s">
        <v>2736</v>
      </c>
      <c r="C1316" s="227">
        <f t="shared" si="217"/>
        <v>14666</v>
      </c>
      <c r="D1316" s="227">
        <v>9300</v>
      </c>
      <c r="E1316" s="227"/>
      <c r="F1316" s="227"/>
      <c r="G1316" s="227"/>
      <c r="H1316" s="227"/>
      <c r="I1316" s="227">
        <v>5366</v>
      </c>
    </row>
    <row r="1317" spans="1:9" ht="13.5">
      <c r="A1317" s="225" t="s">
        <v>2737</v>
      </c>
      <c r="B1317" s="226" t="s">
        <v>2738</v>
      </c>
      <c r="C1317" s="227">
        <f t="shared" si="217"/>
        <v>0</v>
      </c>
      <c r="D1317" s="227">
        <f aca="true" t="shared" si="224" ref="D1317:I1317">SUM(D1318:D1318)</f>
        <v>0</v>
      </c>
      <c r="E1317" s="227">
        <f t="shared" si="224"/>
        <v>0</v>
      </c>
      <c r="F1317" s="227">
        <f t="shared" si="224"/>
        <v>0</v>
      </c>
      <c r="G1317" s="227">
        <f t="shared" si="224"/>
        <v>0</v>
      </c>
      <c r="H1317" s="227">
        <f t="shared" si="224"/>
        <v>0</v>
      </c>
      <c r="I1317" s="227">
        <f t="shared" si="224"/>
        <v>0</v>
      </c>
    </row>
    <row r="1318" spans="1:9" ht="13.5">
      <c r="A1318" s="225">
        <v>2299999</v>
      </c>
      <c r="B1318" s="225" t="s">
        <v>315</v>
      </c>
      <c r="C1318" s="227">
        <f t="shared" si="217"/>
        <v>0</v>
      </c>
      <c r="D1318" s="227"/>
      <c r="E1318" s="227"/>
      <c r="F1318" s="227"/>
      <c r="G1318" s="227"/>
      <c r="H1318" s="227"/>
      <c r="I1318" s="227"/>
    </row>
    <row r="1319" spans="1:9" ht="13.5">
      <c r="A1319" s="225" t="s">
        <v>2739</v>
      </c>
      <c r="B1319" s="226" t="s">
        <v>2740</v>
      </c>
      <c r="C1319" s="227">
        <f t="shared" si="217"/>
        <v>930</v>
      </c>
      <c r="D1319" s="227">
        <f aca="true" t="shared" si="225" ref="D1319:I1319">D1320+D1321+D1322</f>
        <v>930</v>
      </c>
      <c r="E1319" s="227">
        <f t="shared" si="225"/>
        <v>0</v>
      </c>
      <c r="F1319" s="227">
        <f t="shared" si="225"/>
        <v>0</v>
      </c>
      <c r="G1319" s="227">
        <f t="shared" si="225"/>
        <v>0</v>
      </c>
      <c r="H1319" s="227">
        <f t="shared" si="225"/>
        <v>0</v>
      </c>
      <c r="I1319" s="227">
        <f t="shared" si="225"/>
        <v>0</v>
      </c>
    </row>
    <row r="1320" spans="1:9" ht="13.5">
      <c r="A1320" s="225" t="s">
        <v>2741</v>
      </c>
      <c r="B1320" s="226" t="s">
        <v>2742</v>
      </c>
      <c r="C1320" s="227">
        <f t="shared" si="217"/>
        <v>0</v>
      </c>
      <c r="D1320" s="227"/>
      <c r="E1320" s="227"/>
      <c r="F1320" s="227"/>
      <c r="G1320" s="227"/>
      <c r="H1320" s="227"/>
      <c r="I1320" s="227"/>
    </row>
    <row r="1321" spans="1:9" ht="13.5">
      <c r="A1321" s="225" t="s">
        <v>2743</v>
      </c>
      <c r="B1321" s="226" t="s">
        <v>2744</v>
      </c>
      <c r="C1321" s="227">
        <f t="shared" si="217"/>
        <v>0</v>
      </c>
      <c r="D1321" s="227"/>
      <c r="E1321" s="227"/>
      <c r="F1321" s="227"/>
      <c r="G1321" s="227"/>
      <c r="H1321" s="227"/>
      <c r="I1321" s="227"/>
    </row>
    <row r="1322" spans="1:9" ht="13.5">
      <c r="A1322" s="225" t="s">
        <v>2745</v>
      </c>
      <c r="B1322" s="226" t="s">
        <v>2746</v>
      </c>
      <c r="C1322" s="227">
        <f t="shared" si="217"/>
        <v>930</v>
      </c>
      <c r="D1322" s="227">
        <f aca="true" t="shared" si="226" ref="D1322:I1322">SUM(D1323:D1326)</f>
        <v>930</v>
      </c>
      <c r="E1322" s="227">
        <f t="shared" si="226"/>
        <v>0</v>
      </c>
      <c r="F1322" s="227">
        <f t="shared" si="226"/>
        <v>0</v>
      </c>
      <c r="G1322" s="227">
        <f t="shared" si="226"/>
        <v>0</v>
      </c>
      <c r="H1322" s="227">
        <f t="shared" si="226"/>
        <v>0</v>
      </c>
      <c r="I1322" s="227">
        <f t="shared" si="226"/>
        <v>0</v>
      </c>
    </row>
    <row r="1323" spans="1:9" ht="13.5">
      <c r="A1323" s="225" t="s">
        <v>2747</v>
      </c>
      <c r="B1323" s="225" t="s">
        <v>2748</v>
      </c>
      <c r="C1323" s="227">
        <f t="shared" si="217"/>
        <v>930</v>
      </c>
      <c r="D1323" s="227">
        <v>930</v>
      </c>
      <c r="E1323" s="227"/>
      <c r="F1323" s="227"/>
      <c r="G1323" s="227"/>
      <c r="H1323" s="227"/>
      <c r="I1323" s="227"/>
    </row>
    <row r="1324" spans="1:9" ht="13.5">
      <c r="A1324" s="225" t="s">
        <v>2749</v>
      </c>
      <c r="B1324" s="225" t="s">
        <v>2750</v>
      </c>
      <c r="C1324" s="227">
        <f t="shared" si="217"/>
        <v>0</v>
      </c>
      <c r="D1324" s="227"/>
      <c r="E1324" s="227"/>
      <c r="F1324" s="227"/>
      <c r="G1324" s="227"/>
      <c r="H1324" s="227"/>
      <c r="I1324" s="227"/>
    </row>
    <row r="1325" spans="1:9" ht="13.5">
      <c r="A1325" s="225" t="s">
        <v>2751</v>
      </c>
      <c r="B1325" s="225" t="s">
        <v>2752</v>
      </c>
      <c r="C1325" s="227">
        <f t="shared" si="217"/>
        <v>0</v>
      </c>
      <c r="D1325" s="227"/>
      <c r="E1325" s="227"/>
      <c r="F1325" s="227"/>
      <c r="G1325" s="227"/>
      <c r="H1325" s="227"/>
      <c r="I1325" s="227"/>
    </row>
    <row r="1326" spans="1:9" ht="13.5">
      <c r="A1326" s="225" t="s">
        <v>2753</v>
      </c>
      <c r="B1326" s="225" t="s">
        <v>2754</v>
      </c>
      <c r="C1326" s="227">
        <f t="shared" si="217"/>
        <v>0</v>
      </c>
      <c r="D1326" s="227"/>
      <c r="E1326" s="227"/>
      <c r="F1326" s="227"/>
      <c r="G1326" s="227"/>
      <c r="H1326" s="227"/>
      <c r="I1326" s="227"/>
    </row>
    <row r="1327" spans="1:9" ht="13.5">
      <c r="A1327" s="225" t="s">
        <v>2755</v>
      </c>
      <c r="B1327" s="226" t="s">
        <v>2756</v>
      </c>
      <c r="C1327" s="227">
        <f t="shared" si="217"/>
        <v>0</v>
      </c>
      <c r="D1327" s="227">
        <f aca="true" t="shared" si="227" ref="D1327:I1327">SUM(D1328:D1330)</f>
        <v>0</v>
      </c>
      <c r="E1327" s="227">
        <f t="shared" si="227"/>
        <v>0</v>
      </c>
      <c r="F1327" s="227">
        <f t="shared" si="227"/>
        <v>0</v>
      </c>
      <c r="G1327" s="227">
        <f t="shared" si="227"/>
        <v>0</v>
      </c>
      <c r="H1327" s="227">
        <f t="shared" si="227"/>
        <v>0</v>
      </c>
      <c r="I1327" s="227">
        <f t="shared" si="227"/>
        <v>0</v>
      </c>
    </row>
    <row r="1328" spans="1:9" ht="13.5">
      <c r="A1328" s="225" t="s">
        <v>2757</v>
      </c>
      <c r="B1328" s="226" t="s">
        <v>2758</v>
      </c>
      <c r="C1328" s="227">
        <f t="shared" si="217"/>
        <v>0</v>
      </c>
      <c r="D1328" s="227"/>
      <c r="E1328" s="227"/>
      <c r="F1328" s="227"/>
      <c r="G1328" s="227"/>
      <c r="H1328" s="227"/>
      <c r="I1328" s="227"/>
    </row>
    <row r="1329" spans="1:9" ht="13.5">
      <c r="A1329" s="225" t="s">
        <v>2759</v>
      </c>
      <c r="B1329" s="226" t="s">
        <v>2760</v>
      </c>
      <c r="C1329" s="227">
        <f t="shared" si="217"/>
        <v>0</v>
      </c>
      <c r="D1329" s="227"/>
      <c r="E1329" s="227"/>
      <c r="F1329" s="227"/>
      <c r="G1329" s="227"/>
      <c r="H1329" s="227"/>
      <c r="I1329" s="227"/>
    </row>
    <row r="1330" spans="1:9" ht="13.5">
      <c r="A1330" s="225" t="s">
        <v>2761</v>
      </c>
      <c r="B1330" s="226" t="s">
        <v>2762</v>
      </c>
      <c r="C1330" s="227">
        <f t="shared" si="217"/>
        <v>0</v>
      </c>
      <c r="D1330" s="227"/>
      <c r="E1330" s="227"/>
      <c r="F1330" s="227"/>
      <c r="G1330" s="227"/>
      <c r="H1330" s="227"/>
      <c r="I1330" s="227"/>
    </row>
  </sheetData>
  <sheetProtection/>
  <mergeCells count="3">
    <mergeCell ref="A1:G1"/>
    <mergeCell ref="A2:I2"/>
    <mergeCell ref="A3:G3"/>
  </mergeCells>
  <printOptions horizontalCentered="1" verticalCentered="1"/>
  <pageMargins left="0.7480314960629919" right="0.551181102362205" top="0.78740157480315" bottom="0.590551181102362" header="0.511811023622047" footer="0.511811023622047"/>
  <pageSetup orientation="portrait" paperSize="9" scale="85"/>
</worksheet>
</file>

<file path=xl/worksheets/sheet12.xml><?xml version="1.0" encoding="utf-8"?>
<worksheet xmlns="http://schemas.openxmlformats.org/spreadsheetml/2006/main" xmlns:r="http://schemas.openxmlformats.org/officeDocument/2006/relationships">
  <sheetPr>
    <tabColor rgb="FF92D050"/>
    <pageSetUpPr fitToPage="1"/>
  </sheetPr>
  <dimension ref="A1:D52"/>
  <sheetViews>
    <sheetView showZeros="0" zoomScaleSheetLayoutView="100" workbookViewId="0" topLeftCell="A19">
      <selection activeCell="F13" sqref="F13"/>
    </sheetView>
  </sheetViews>
  <sheetFormatPr defaultColWidth="9.00390625" defaultRowHeight="13.5"/>
  <cols>
    <col min="1" max="1" width="39.75390625" style="201" customWidth="1"/>
    <col min="2" max="2" width="14.375" style="201" customWidth="1"/>
    <col min="3" max="3" width="37.625" style="201" customWidth="1"/>
    <col min="4" max="4" width="12.50390625" style="201" customWidth="1"/>
    <col min="5" max="5" width="9.50390625" style="201" customWidth="1"/>
    <col min="6" max="16384" width="9.00390625" style="201" customWidth="1"/>
  </cols>
  <sheetData>
    <row r="1" ht="35.25" customHeight="1">
      <c r="A1" s="202" t="s">
        <v>2763</v>
      </c>
    </row>
    <row r="2" spans="1:4" ht="35.25" customHeight="1">
      <c r="A2" s="574" t="s">
        <v>2764</v>
      </c>
      <c r="B2" s="574"/>
      <c r="C2" s="574"/>
      <c r="D2" s="574"/>
    </row>
    <row r="3" spans="2:4" ht="35.25" customHeight="1">
      <c r="B3" s="203"/>
      <c r="C3" s="203"/>
      <c r="D3" s="204" t="s">
        <v>3454</v>
      </c>
    </row>
    <row r="4" spans="1:4" ht="18.75">
      <c r="A4" s="575" t="s">
        <v>3658</v>
      </c>
      <c r="B4" s="575"/>
      <c r="C4" s="575" t="s">
        <v>3659</v>
      </c>
      <c r="D4" s="575"/>
    </row>
    <row r="5" spans="1:4" ht="18.75">
      <c r="A5" s="205" t="s">
        <v>3660</v>
      </c>
      <c r="B5" s="206" t="s">
        <v>1905</v>
      </c>
      <c r="C5" s="205" t="s">
        <v>3660</v>
      </c>
      <c r="D5" s="206" t="s">
        <v>1905</v>
      </c>
    </row>
    <row r="6" spans="1:4" ht="14.25">
      <c r="A6" s="207" t="s">
        <v>3457</v>
      </c>
      <c r="B6" s="208">
        <f>SUM(B7:B26)</f>
        <v>14031</v>
      </c>
      <c r="C6" s="209" t="s">
        <v>3458</v>
      </c>
      <c r="D6" s="210">
        <v>8701</v>
      </c>
    </row>
    <row r="7" spans="1:4" ht="14.25">
      <c r="A7" s="211" t="s">
        <v>3662</v>
      </c>
      <c r="B7" s="212">
        <v>8200</v>
      </c>
      <c r="C7" s="211" t="s">
        <v>3460</v>
      </c>
      <c r="D7" s="210"/>
    </row>
    <row r="8" spans="1:4" ht="14.25">
      <c r="A8" s="211" t="s">
        <v>3663</v>
      </c>
      <c r="B8" s="212"/>
      <c r="C8" s="211" t="s">
        <v>3462</v>
      </c>
      <c r="D8" s="210">
        <v>38</v>
      </c>
    </row>
    <row r="9" spans="1:4" ht="14.25">
      <c r="A9" s="211" t="s">
        <v>3664</v>
      </c>
      <c r="B9" s="212">
        <v>550</v>
      </c>
      <c r="C9" s="211" t="s">
        <v>3464</v>
      </c>
      <c r="D9" s="210">
        <v>2744</v>
      </c>
    </row>
    <row r="10" spans="1:4" ht="14.25">
      <c r="A10" s="211" t="s">
        <v>3665</v>
      </c>
      <c r="B10" s="212"/>
      <c r="C10" s="211" t="s">
        <v>3466</v>
      </c>
      <c r="D10" s="210">
        <v>6400</v>
      </c>
    </row>
    <row r="11" spans="1:4" ht="14.25">
      <c r="A11" s="211" t="s">
        <v>3666</v>
      </c>
      <c r="B11" s="212">
        <v>190</v>
      </c>
      <c r="C11" s="211" t="s">
        <v>3468</v>
      </c>
      <c r="D11" s="210">
        <v>77</v>
      </c>
    </row>
    <row r="12" spans="1:4" ht="14.25">
      <c r="A12" s="211" t="s">
        <v>3667</v>
      </c>
      <c r="B12" s="212">
        <v>1730</v>
      </c>
      <c r="C12" s="211" t="s">
        <v>3470</v>
      </c>
      <c r="D12" s="210">
        <v>490</v>
      </c>
    </row>
    <row r="13" spans="1:4" ht="14.25">
      <c r="A13" s="211" t="s">
        <v>3668</v>
      </c>
      <c r="B13" s="212">
        <v>1160</v>
      </c>
      <c r="C13" s="211" t="s">
        <v>3472</v>
      </c>
      <c r="D13" s="210">
        <v>7175</v>
      </c>
    </row>
    <row r="14" spans="1:4" ht="14.25">
      <c r="A14" s="211" t="s">
        <v>3669</v>
      </c>
      <c r="B14" s="212">
        <v>250</v>
      </c>
      <c r="C14" s="211" t="s">
        <v>3474</v>
      </c>
      <c r="D14" s="210">
        <v>3970</v>
      </c>
    </row>
    <row r="15" spans="1:4" ht="14.25">
      <c r="A15" s="211" t="s">
        <v>3670</v>
      </c>
      <c r="B15" s="212">
        <v>185</v>
      </c>
      <c r="C15" s="211" t="s">
        <v>3476</v>
      </c>
      <c r="D15" s="210">
        <v>776</v>
      </c>
    </row>
    <row r="16" spans="1:4" ht="14.25">
      <c r="A16" s="211" t="s">
        <v>3671</v>
      </c>
      <c r="B16" s="212">
        <v>250</v>
      </c>
      <c r="C16" s="211" t="s">
        <v>3478</v>
      </c>
      <c r="D16" s="210">
        <v>2857</v>
      </c>
    </row>
    <row r="17" spans="1:4" ht="14.25">
      <c r="A17" s="211" t="s">
        <v>3672</v>
      </c>
      <c r="B17" s="212">
        <v>6</v>
      </c>
      <c r="C17" s="211" t="s">
        <v>3480</v>
      </c>
      <c r="D17" s="210">
        <v>5801</v>
      </c>
    </row>
    <row r="18" spans="1:4" ht="14.25">
      <c r="A18" s="211" t="s">
        <v>3673</v>
      </c>
      <c r="B18" s="212">
        <v>50</v>
      </c>
      <c r="C18" s="211" t="s">
        <v>3482</v>
      </c>
      <c r="D18" s="210">
        <v>918</v>
      </c>
    </row>
    <row r="19" spans="1:4" ht="14.25">
      <c r="A19" s="211" t="s">
        <v>3674</v>
      </c>
      <c r="B19" s="212"/>
      <c r="C19" s="211" t="s">
        <v>3655</v>
      </c>
      <c r="D19" s="210"/>
    </row>
    <row r="20" spans="1:4" ht="14.25">
      <c r="A20" s="211" t="s">
        <v>3675</v>
      </c>
      <c r="B20" s="212"/>
      <c r="C20" s="211" t="s">
        <v>3486</v>
      </c>
      <c r="D20" s="210">
        <v>66</v>
      </c>
    </row>
    <row r="21" spans="1:4" ht="14.25">
      <c r="A21" s="211" t="s">
        <v>3676</v>
      </c>
      <c r="B21" s="212"/>
      <c r="C21" s="211" t="s">
        <v>3488</v>
      </c>
      <c r="D21" s="210">
        <v>25</v>
      </c>
    </row>
    <row r="22" spans="1:4" ht="14.25">
      <c r="A22" s="211" t="s">
        <v>3677</v>
      </c>
      <c r="B22" s="212">
        <v>1150</v>
      </c>
      <c r="C22" s="211" t="s">
        <v>3490</v>
      </c>
      <c r="D22" s="210"/>
    </row>
    <row r="23" spans="1:4" ht="14.25">
      <c r="A23" s="211" t="s">
        <v>3678</v>
      </c>
      <c r="B23" s="212">
        <v>230</v>
      </c>
      <c r="C23" s="211" t="s">
        <v>3492</v>
      </c>
      <c r="D23" s="210">
        <v>591</v>
      </c>
    </row>
    <row r="24" spans="1:4" ht="14.25">
      <c r="A24" s="211" t="s">
        <v>3679</v>
      </c>
      <c r="B24" s="212"/>
      <c r="C24" s="211" t="s">
        <v>3494</v>
      </c>
      <c r="D24" s="210">
        <v>2513</v>
      </c>
    </row>
    <row r="25" spans="1:4" ht="14.25">
      <c r="A25" s="211" t="s">
        <v>3680</v>
      </c>
      <c r="B25" s="212">
        <v>80</v>
      </c>
      <c r="C25" s="211" t="s">
        <v>3496</v>
      </c>
      <c r="D25" s="210">
        <v>138</v>
      </c>
    </row>
    <row r="26" spans="1:4" ht="14.25">
      <c r="A26" s="211" t="s">
        <v>3681</v>
      </c>
      <c r="B26" s="213"/>
      <c r="C26" s="211" t="s">
        <v>3498</v>
      </c>
      <c r="D26" s="210">
        <v>776</v>
      </c>
    </row>
    <row r="27" spans="1:4" ht="14.25">
      <c r="A27" s="207" t="s">
        <v>3493</v>
      </c>
      <c r="B27" s="208">
        <f>SUM(B28:B35)</f>
        <v>11856</v>
      </c>
      <c r="C27" s="211" t="s">
        <v>3500</v>
      </c>
      <c r="D27" s="210">
        <v>1000</v>
      </c>
    </row>
    <row r="28" spans="1:4" ht="14.25">
      <c r="A28" s="211" t="s">
        <v>3682</v>
      </c>
      <c r="B28" s="212">
        <v>900</v>
      </c>
      <c r="C28" s="211" t="s">
        <v>3502</v>
      </c>
      <c r="D28" s="210">
        <v>14666</v>
      </c>
    </row>
    <row r="29" spans="1:4" ht="14.25">
      <c r="A29" s="211" t="s">
        <v>3683</v>
      </c>
      <c r="B29" s="212">
        <v>500</v>
      </c>
      <c r="C29" s="211" t="s">
        <v>3504</v>
      </c>
      <c r="D29" s="210">
        <v>930</v>
      </c>
    </row>
    <row r="30" spans="1:4" ht="14.25">
      <c r="A30" s="211" t="s">
        <v>3684</v>
      </c>
      <c r="B30" s="212">
        <v>280</v>
      </c>
      <c r="C30" s="211" t="s">
        <v>3506</v>
      </c>
      <c r="D30" s="214"/>
    </row>
    <row r="31" spans="1:4" ht="14.25">
      <c r="A31" s="211" t="s">
        <v>3685</v>
      </c>
      <c r="B31" s="212"/>
      <c r="C31" s="211"/>
      <c r="D31" s="214"/>
    </row>
    <row r="32" spans="1:4" ht="14.25">
      <c r="A32" s="211" t="s">
        <v>3686</v>
      </c>
      <c r="B32" s="212">
        <v>8976</v>
      </c>
      <c r="C32" s="211"/>
      <c r="D32" s="214"/>
    </row>
    <row r="33" spans="1:4" ht="14.25">
      <c r="A33" s="211" t="s">
        <v>3687</v>
      </c>
      <c r="B33" s="212">
        <v>1200</v>
      </c>
      <c r="C33" s="215"/>
      <c r="D33" s="214"/>
    </row>
    <row r="34" spans="1:4" ht="14.25">
      <c r="A34" s="211" t="s">
        <v>3688</v>
      </c>
      <c r="B34" s="212"/>
      <c r="C34" s="215"/>
      <c r="D34" s="214"/>
    </row>
    <row r="35" spans="1:4" ht="14.25">
      <c r="A35" s="211" t="s">
        <v>3689</v>
      </c>
      <c r="B35" s="213"/>
      <c r="C35" s="211"/>
      <c r="D35" s="214"/>
    </row>
    <row r="36" spans="1:4" ht="14.25">
      <c r="A36" s="208" t="s">
        <v>3690</v>
      </c>
      <c r="B36" s="208">
        <f>SUM(B6+B27)</f>
        <v>25887</v>
      </c>
      <c r="C36" s="208" t="s">
        <v>3593</v>
      </c>
      <c r="D36" s="208">
        <f>SUM(D6:D35)</f>
        <v>60652</v>
      </c>
    </row>
    <row r="37" spans="1:4" ht="14.25">
      <c r="A37" s="207" t="s">
        <v>3594</v>
      </c>
      <c r="B37" s="214">
        <f>SUM(B38:B40)</f>
        <v>25944</v>
      </c>
      <c r="C37" s="216" t="s">
        <v>3595</v>
      </c>
      <c r="D37" s="217">
        <f>SUM(D38:D38)</f>
        <v>1800</v>
      </c>
    </row>
    <row r="38" spans="1:4" ht="14.25">
      <c r="A38" s="211" t="s">
        <v>3691</v>
      </c>
      <c r="B38" s="214">
        <v>-783</v>
      </c>
      <c r="C38" s="209" t="s">
        <v>3692</v>
      </c>
      <c r="D38" s="214">
        <f>SUM(D39:D40)</f>
        <v>1800</v>
      </c>
    </row>
    <row r="39" spans="1:4" ht="14.25">
      <c r="A39" s="211" t="s">
        <v>3693</v>
      </c>
      <c r="B39" s="214">
        <v>26727</v>
      </c>
      <c r="C39" s="209" t="s">
        <v>3515</v>
      </c>
      <c r="D39" s="214"/>
    </row>
    <row r="40" spans="1:4" ht="14.25">
      <c r="A40" s="211" t="s">
        <v>3694</v>
      </c>
      <c r="B40" s="214"/>
      <c r="C40" s="209" t="s">
        <v>3519</v>
      </c>
      <c r="D40" s="214">
        <v>1800</v>
      </c>
    </row>
    <row r="41" spans="1:4" ht="14.25">
      <c r="A41" s="207" t="s">
        <v>3540</v>
      </c>
      <c r="B41" s="214">
        <v>29</v>
      </c>
      <c r="C41" s="216" t="s">
        <v>3543</v>
      </c>
      <c r="D41" s="214"/>
    </row>
    <row r="42" spans="1:4" ht="14.25">
      <c r="A42" s="207" t="s">
        <v>3604</v>
      </c>
      <c r="B42" s="214">
        <f>SUM(B43:B45)</f>
        <v>12910</v>
      </c>
      <c r="C42" s="216" t="s">
        <v>3695</v>
      </c>
      <c r="D42" s="217">
        <f>SUM(D43:D43)</f>
        <v>2318</v>
      </c>
    </row>
    <row r="43" spans="1:4" ht="14.25">
      <c r="A43" s="218" t="s">
        <v>3696</v>
      </c>
      <c r="B43" s="219">
        <v>12910</v>
      </c>
      <c r="C43" s="216" t="s">
        <v>3697</v>
      </c>
      <c r="D43" s="217">
        <f>SUM(D44:D45)</f>
        <v>2318</v>
      </c>
    </row>
    <row r="44" spans="1:4" ht="14.25">
      <c r="A44" s="220" t="s">
        <v>3698</v>
      </c>
      <c r="B44" s="219"/>
      <c r="C44" s="209" t="s">
        <v>3699</v>
      </c>
      <c r="D44" s="217">
        <v>2318</v>
      </c>
    </row>
    <row r="45" spans="1:4" ht="14.25">
      <c r="A45" s="220" t="s">
        <v>3700</v>
      </c>
      <c r="B45" s="221"/>
      <c r="C45" s="209" t="s">
        <v>3701</v>
      </c>
      <c r="D45" s="214">
        <v>0</v>
      </c>
    </row>
    <row r="46" spans="1:4" ht="14.25">
      <c r="A46" s="207" t="s">
        <v>3702</v>
      </c>
      <c r="B46" s="214">
        <f>SUM(B47:B48)</f>
        <v>0</v>
      </c>
      <c r="C46" s="216" t="s">
        <v>3541</v>
      </c>
      <c r="D46" s="217"/>
    </row>
    <row r="47" spans="1:4" ht="14.25">
      <c r="A47" s="218" t="s">
        <v>3703</v>
      </c>
      <c r="B47" s="219"/>
      <c r="C47" s="216" t="s">
        <v>3704</v>
      </c>
      <c r="D47" s="214"/>
    </row>
    <row r="48" spans="1:4" ht="14.25">
      <c r="A48" s="218" t="s">
        <v>3705</v>
      </c>
      <c r="B48" s="219"/>
      <c r="C48" s="216" t="s">
        <v>3706</v>
      </c>
      <c r="D48" s="217">
        <f>SUM(D49:D50)</f>
        <v>0</v>
      </c>
    </row>
    <row r="49" spans="1:4" ht="14.25">
      <c r="A49" s="207" t="s">
        <v>3528</v>
      </c>
      <c r="B49" s="221"/>
      <c r="C49" s="209" t="s">
        <v>3707</v>
      </c>
      <c r="D49" s="214"/>
    </row>
    <row r="50" spans="1:4" ht="14.25">
      <c r="A50" s="207" t="s">
        <v>3542</v>
      </c>
      <c r="B50" s="221"/>
      <c r="C50" s="209" t="s">
        <v>3708</v>
      </c>
      <c r="D50" s="214"/>
    </row>
    <row r="51" spans="1:4" ht="14.25">
      <c r="A51" s="207"/>
      <c r="B51" s="219"/>
      <c r="C51" s="209"/>
      <c r="D51" s="214"/>
    </row>
    <row r="52" spans="1:4" ht="14.25">
      <c r="A52" s="208" t="s">
        <v>3623</v>
      </c>
      <c r="B52" s="214">
        <f>SUM(B36,B37,B41,B42,B46,B49,B50)</f>
        <v>64770</v>
      </c>
      <c r="C52" s="208" t="s">
        <v>3624</v>
      </c>
      <c r="D52" s="214">
        <f>SUM(D36,D37,D41,D42,D46,D47,D48)</f>
        <v>64770</v>
      </c>
    </row>
  </sheetData>
  <sheetProtection/>
  <mergeCells count="3">
    <mergeCell ref="A2:D2"/>
    <mergeCell ref="A4:B4"/>
    <mergeCell ref="C4:D4"/>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89"/>
</worksheet>
</file>

<file path=xl/worksheets/sheet13.xml><?xml version="1.0" encoding="utf-8"?>
<worksheet xmlns="http://schemas.openxmlformats.org/spreadsheetml/2006/main" xmlns:r="http://schemas.openxmlformats.org/officeDocument/2006/relationships">
  <sheetPr>
    <pageSetUpPr fitToPage="1"/>
  </sheetPr>
  <dimension ref="A1:C70"/>
  <sheetViews>
    <sheetView zoomScaleSheetLayoutView="100" workbookViewId="0" topLeftCell="A1">
      <selection activeCell="B63" sqref="B63"/>
    </sheetView>
  </sheetViews>
  <sheetFormatPr defaultColWidth="45.50390625" defaultRowHeight="13.5"/>
  <cols>
    <col min="1" max="1" width="51.875" style="142" customWidth="1"/>
    <col min="2" max="2" width="15.00390625" style="188" customWidth="1"/>
    <col min="3" max="3" width="18.50390625" style="189" customWidth="1"/>
    <col min="4" max="16384" width="45.50390625" style="189" customWidth="1"/>
  </cols>
  <sheetData>
    <row r="1" spans="1:2" s="187" customFormat="1" ht="21" customHeight="1">
      <c r="A1" s="58" t="s">
        <v>2765</v>
      </c>
      <c r="B1" s="188"/>
    </row>
    <row r="2" spans="1:3" ht="27" customHeight="1">
      <c r="A2" s="561" t="s">
        <v>2766</v>
      </c>
      <c r="B2" s="558"/>
      <c r="C2" s="559"/>
    </row>
    <row r="3" spans="1:2" ht="19.5" customHeight="1">
      <c r="A3" s="190"/>
      <c r="B3" s="191" t="s">
        <v>3454</v>
      </c>
    </row>
    <row r="4" spans="1:3" ht="15" customHeight="1">
      <c r="A4" s="192" t="s">
        <v>2767</v>
      </c>
      <c r="B4" s="192" t="s">
        <v>1898</v>
      </c>
      <c r="C4" s="192" t="s">
        <v>3553</v>
      </c>
    </row>
    <row r="5" spans="1:3" ht="15" customHeight="1">
      <c r="A5" s="193" t="s">
        <v>3596</v>
      </c>
      <c r="B5" s="194">
        <f>SUM(B6,B13,B49)</f>
        <v>71681</v>
      </c>
      <c r="C5" s="194">
        <f>SUM(C6,C13,C49)</f>
        <v>25944</v>
      </c>
    </row>
    <row r="6" spans="1:3" ht="15" customHeight="1">
      <c r="A6" s="193" t="s">
        <v>2768</v>
      </c>
      <c r="B6" s="194">
        <f>SUM(B7:B12)</f>
        <v>-783</v>
      </c>
      <c r="C6" s="194">
        <f>SUM(C7:C12)</f>
        <v>-783</v>
      </c>
    </row>
    <row r="7" spans="1:3" ht="15" customHeight="1">
      <c r="A7" s="195" t="s">
        <v>2769</v>
      </c>
      <c r="B7" s="196">
        <v>-271</v>
      </c>
      <c r="C7" s="196">
        <v>-271</v>
      </c>
    </row>
    <row r="8" spans="1:3" ht="15" customHeight="1">
      <c r="A8" s="195" t="s">
        <v>2770</v>
      </c>
      <c r="B8" s="196">
        <v>122</v>
      </c>
      <c r="C8" s="196">
        <v>122</v>
      </c>
    </row>
    <row r="9" spans="1:3" ht="15" customHeight="1">
      <c r="A9" s="195" t="s">
        <v>2771</v>
      </c>
      <c r="B9" s="196">
        <v>308</v>
      </c>
      <c r="C9" s="196">
        <v>308</v>
      </c>
    </row>
    <row r="10" spans="1:3" ht="15" customHeight="1">
      <c r="A10" s="195" t="s">
        <v>2772</v>
      </c>
      <c r="B10" s="196"/>
      <c r="C10" s="196"/>
    </row>
    <row r="11" spans="1:3" ht="15" customHeight="1">
      <c r="A11" s="195" t="s">
        <v>2773</v>
      </c>
      <c r="B11" s="196">
        <v>-1015</v>
      </c>
      <c r="C11" s="196">
        <v>-1015</v>
      </c>
    </row>
    <row r="12" spans="1:3" ht="15" customHeight="1">
      <c r="A12" s="195" t="s">
        <v>2774</v>
      </c>
      <c r="B12" s="196">
        <v>73</v>
      </c>
      <c r="C12" s="196">
        <v>73</v>
      </c>
    </row>
    <row r="13" spans="1:3" ht="15" customHeight="1">
      <c r="A13" s="193" t="s">
        <v>2775</v>
      </c>
      <c r="B13" s="194">
        <f>SUM(B14:B48)</f>
        <v>65135</v>
      </c>
      <c r="C13" s="194">
        <f>SUM(C14:C48)</f>
        <v>26727</v>
      </c>
    </row>
    <row r="14" spans="1:3" ht="15" customHeight="1">
      <c r="A14" s="195" t="s">
        <v>2776</v>
      </c>
      <c r="B14" s="197"/>
      <c r="C14" s="197"/>
    </row>
    <row r="15" spans="1:3" ht="15" customHeight="1">
      <c r="A15" s="195" t="s">
        <v>2777</v>
      </c>
      <c r="B15" s="197">
        <v>10296</v>
      </c>
      <c r="C15" s="197">
        <v>10045</v>
      </c>
    </row>
    <row r="16" spans="1:3" ht="15" customHeight="1">
      <c r="A16" s="195" t="s">
        <v>2778</v>
      </c>
      <c r="B16" s="197">
        <v>5746</v>
      </c>
      <c r="C16" s="197">
        <v>2243</v>
      </c>
    </row>
    <row r="17" spans="1:3" ht="15" customHeight="1">
      <c r="A17" s="195" t="s">
        <v>2779</v>
      </c>
      <c r="B17" s="197">
        <v>11776</v>
      </c>
      <c r="C17" s="197">
        <v>10965</v>
      </c>
    </row>
    <row r="18" spans="1:3" ht="15" customHeight="1">
      <c r="A18" s="195" t="s">
        <v>2780</v>
      </c>
      <c r="B18" s="198"/>
      <c r="C18" s="198"/>
    </row>
    <row r="19" spans="1:3" ht="15" customHeight="1">
      <c r="A19" s="195" t="s">
        <v>2781</v>
      </c>
      <c r="B19" s="198"/>
      <c r="C19" s="198"/>
    </row>
    <row r="20" spans="1:3" ht="15" customHeight="1">
      <c r="A20" s="195" t="s">
        <v>2782</v>
      </c>
      <c r="B20" s="198"/>
      <c r="C20" s="198"/>
    </row>
    <row r="21" spans="1:3" ht="15" customHeight="1">
      <c r="A21" s="195" t="s">
        <v>2783</v>
      </c>
      <c r="B21" s="197">
        <v>256</v>
      </c>
      <c r="C21" s="197">
        <v>165</v>
      </c>
    </row>
    <row r="22" spans="1:3" ht="15" customHeight="1">
      <c r="A22" s="195" t="s">
        <v>2784</v>
      </c>
      <c r="B22" s="197">
        <v>3313</v>
      </c>
      <c r="C22" s="197">
        <v>3309</v>
      </c>
    </row>
    <row r="23" spans="1:3" ht="15" customHeight="1">
      <c r="A23" s="195" t="s">
        <v>2785</v>
      </c>
      <c r="B23" s="198"/>
      <c r="C23" s="198"/>
    </row>
    <row r="24" spans="1:3" ht="15" customHeight="1">
      <c r="A24" s="195" t="s">
        <v>2786</v>
      </c>
      <c r="B24" s="198"/>
      <c r="C24" s="198"/>
    </row>
    <row r="25" spans="1:3" ht="15" customHeight="1">
      <c r="A25" s="195" t="s">
        <v>2787</v>
      </c>
      <c r="B25" s="198"/>
      <c r="C25" s="198"/>
    </row>
    <row r="26" spans="1:3" ht="15" customHeight="1">
      <c r="A26" s="195" t="s">
        <v>2788</v>
      </c>
      <c r="B26" s="198">
        <v>6183</v>
      </c>
      <c r="C26" s="198"/>
    </row>
    <row r="27" spans="1:3" ht="15" customHeight="1">
      <c r="A27" s="199" t="s">
        <v>2789</v>
      </c>
      <c r="B27" s="198"/>
      <c r="C27" s="198"/>
    </row>
    <row r="28" spans="1:3" ht="15" customHeight="1">
      <c r="A28" s="199" t="s">
        <v>2790</v>
      </c>
      <c r="B28" s="198"/>
      <c r="C28" s="198"/>
    </row>
    <row r="29" spans="1:3" ht="15" customHeight="1">
      <c r="A29" s="199" t="s">
        <v>2791</v>
      </c>
      <c r="B29" s="198"/>
      <c r="C29" s="198"/>
    </row>
    <row r="30" spans="1:3" ht="15" customHeight="1">
      <c r="A30" s="199" t="s">
        <v>2792</v>
      </c>
      <c r="B30" s="198">
        <v>875</v>
      </c>
      <c r="C30" s="198"/>
    </row>
    <row r="31" spans="1:3" ht="15" customHeight="1">
      <c r="A31" s="199" t="s">
        <v>2793</v>
      </c>
      <c r="B31" s="198">
        <v>1664</v>
      </c>
      <c r="C31" s="198"/>
    </row>
    <row r="32" spans="1:3" ht="15" customHeight="1">
      <c r="A32" s="199" t="s">
        <v>2794</v>
      </c>
      <c r="B32" s="198"/>
      <c r="C32" s="198"/>
    </row>
    <row r="33" spans="1:3" ht="15" customHeight="1">
      <c r="A33" s="199" t="s">
        <v>2795</v>
      </c>
      <c r="B33" s="198">
        <v>218</v>
      </c>
      <c r="C33" s="198"/>
    </row>
    <row r="34" spans="1:3" ht="15" customHeight="1">
      <c r="A34" s="199" t="s">
        <v>2796</v>
      </c>
      <c r="B34" s="198">
        <v>3666</v>
      </c>
      <c r="C34" s="198"/>
    </row>
    <row r="35" spans="1:3" ht="15" customHeight="1">
      <c r="A35" s="199" t="s">
        <v>2797</v>
      </c>
      <c r="B35" s="198">
        <v>1627</v>
      </c>
      <c r="C35" s="198"/>
    </row>
    <row r="36" spans="1:3" ht="15" customHeight="1">
      <c r="A36" s="199" t="s">
        <v>2798</v>
      </c>
      <c r="B36" s="198">
        <v>223</v>
      </c>
      <c r="C36" s="198"/>
    </row>
    <row r="37" spans="1:3" ht="15" customHeight="1">
      <c r="A37" s="199" t="s">
        <v>2799</v>
      </c>
      <c r="B37" s="198"/>
      <c r="C37" s="198"/>
    </row>
    <row r="38" spans="1:3" ht="15" customHeight="1">
      <c r="A38" s="199" t="s">
        <v>2800</v>
      </c>
      <c r="B38" s="198">
        <v>4205</v>
      </c>
      <c r="C38" s="198"/>
    </row>
    <row r="39" spans="1:3" ht="15" customHeight="1">
      <c r="A39" s="199" t="s">
        <v>2801</v>
      </c>
      <c r="B39" s="198">
        <v>13059</v>
      </c>
      <c r="C39" s="198"/>
    </row>
    <row r="40" spans="1:3" ht="15" customHeight="1">
      <c r="A40" s="199" t="s">
        <v>2802</v>
      </c>
      <c r="B40" s="198"/>
      <c r="C40" s="198"/>
    </row>
    <row r="41" spans="1:3" ht="15" customHeight="1">
      <c r="A41" s="199" t="s">
        <v>2803</v>
      </c>
      <c r="B41" s="198"/>
      <c r="C41" s="198"/>
    </row>
    <row r="42" spans="1:3" ht="15" customHeight="1">
      <c r="A42" s="199" t="s">
        <v>2804</v>
      </c>
      <c r="B42" s="198"/>
      <c r="C42" s="198"/>
    </row>
    <row r="43" spans="1:3" ht="15" customHeight="1">
      <c r="A43" s="199" t="s">
        <v>2805</v>
      </c>
      <c r="B43" s="198"/>
      <c r="C43" s="198"/>
    </row>
    <row r="44" spans="1:3" ht="15" customHeight="1">
      <c r="A44" s="199" t="s">
        <v>2806</v>
      </c>
      <c r="B44" s="198">
        <v>1264</v>
      </c>
      <c r="C44" s="198"/>
    </row>
    <row r="45" spans="1:3" ht="15" customHeight="1">
      <c r="A45" s="199" t="s">
        <v>2807</v>
      </c>
      <c r="B45" s="198"/>
      <c r="C45" s="198"/>
    </row>
    <row r="46" spans="1:3" ht="15" customHeight="1">
      <c r="A46" s="199" t="s">
        <v>2808</v>
      </c>
      <c r="B46" s="198">
        <v>160</v>
      </c>
      <c r="C46" s="198"/>
    </row>
    <row r="47" spans="1:3" ht="15" customHeight="1">
      <c r="A47" s="199" t="s">
        <v>2809</v>
      </c>
      <c r="B47" s="198"/>
      <c r="C47" s="198"/>
    </row>
    <row r="48" spans="1:3" ht="15" customHeight="1">
      <c r="A48" s="195" t="s">
        <v>2810</v>
      </c>
      <c r="B48" s="198">
        <v>604</v>
      </c>
      <c r="C48" s="198"/>
    </row>
    <row r="49" spans="1:3" ht="15" customHeight="1">
      <c r="A49" s="193" t="s">
        <v>2811</v>
      </c>
      <c r="B49" s="194">
        <f>SUM(B50:B70)</f>
        <v>7329</v>
      </c>
      <c r="C49" s="194">
        <f>SUM(C50:C70)</f>
        <v>0</v>
      </c>
    </row>
    <row r="50" spans="1:3" ht="15" customHeight="1">
      <c r="A50" s="195" t="s">
        <v>263</v>
      </c>
      <c r="B50" s="200">
        <v>128</v>
      </c>
      <c r="C50" s="200"/>
    </row>
    <row r="51" spans="1:3" ht="15" customHeight="1">
      <c r="A51" s="195" t="s">
        <v>2812</v>
      </c>
      <c r="B51" s="200"/>
      <c r="C51" s="200"/>
    </row>
    <row r="52" spans="1:3" ht="15" customHeight="1">
      <c r="A52" s="195" t="s">
        <v>2813</v>
      </c>
      <c r="B52" s="200">
        <v>9</v>
      </c>
      <c r="C52" s="200"/>
    </row>
    <row r="53" spans="1:3" ht="15" customHeight="1">
      <c r="A53" s="195" t="s">
        <v>2814</v>
      </c>
      <c r="B53" s="200">
        <v>31</v>
      </c>
      <c r="C53" s="200"/>
    </row>
    <row r="54" spans="1:3" ht="15" customHeight="1">
      <c r="A54" s="195" t="s">
        <v>265</v>
      </c>
      <c r="B54" s="200">
        <v>230</v>
      </c>
      <c r="C54" s="200"/>
    </row>
    <row r="55" spans="1:3" ht="15" customHeight="1">
      <c r="A55" s="195" t="s">
        <v>2815</v>
      </c>
      <c r="B55" s="200">
        <v>158</v>
      </c>
      <c r="C55" s="200"/>
    </row>
    <row r="56" spans="1:3" ht="15" customHeight="1">
      <c r="A56" s="195" t="s">
        <v>2816</v>
      </c>
      <c r="B56" s="200">
        <v>239</v>
      </c>
      <c r="C56" s="200"/>
    </row>
    <row r="57" spans="1:3" ht="15" customHeight="1">
      <c r="A57" s="195" t="s">
        <v>2817</v>
      </c>
      <c r="B57" s="200">
        <v>100</v>
      </c>
      <c r="C57" s="200"/>
    </row>
    <row r="58" spans="1:3" ht="15" customHeight="1">
      <c r="A58" s="195" t="s">
        <v>2818</v>
      </c>
      <c r="B58" s="200">
        <v>72</v>
      </c>
      <c r="C58" s="200"/>
    </row>
    <row r="59" spans="1:3" ht="15" customHeight="1">
      <c r="A59" s="195" t="s">
        <v>271</v>
      </c>
      <c r="B59" s="200">
        <v>810</v>
      </c>
      <c r="C59" s="200"/>
    </row>
    <row r="60" spans="1:3" ht="15" customHeight="1">
      <c r="A60" s="195" t="s">
        <v>2819</v>
      </c>
      <c r="B60" s="200">
        <v>33</v>
      </c>
      <c r="C60" s="200"/>
    </row>
    <row r="61" spans="1:3" ht="15" customHeight="1">
      <c r="A61" s="195" t="s">
        <v>2820</v>
      </c>
      <c r="B61" s="200">
        <v>1727</v>
      </c>
      <c r="C61" s="200"/>
    </row>
    <row r="62" spans="1:3" ht="15" customHeight="1">
      <c r="A62" s="195" t="s">
        <v>275</v>
      </c>
      <c r="B62" s="200">
        <v>796</v>
      </c>
      <c r="C62" s="200"/>
    </row>
    <row r="63" spans="1:3" ht="15" customHeight="1">
      <c r="A63" s="195" t="s">
        <v>2821</v>
      </c>
      <c r="B63" s="200">
        <v>68</v>
      </c>
      <c r="C63" s="200"/>
    </row>
    <row r="64" spans="1:3" ht="15" customHeight="1">
      <c r="A64" s="195" t="s">
        <v>2822</v>
      </c>
      <c r="B64" s="200">
        <v>200</v>
      </c>
      <c r="C64" s="200"/>
    </row>
    <row r="65" spans="1:3" ht="15" customHeight="1">
      <c r="A65" s="195" t="s">
        <v>2823</v>
      </c>
      <c r="B65" s="200">
        <v>5</v>
      </c>
      <c r="C65" s="200"/>
    </row>
    <row r="66" spans="1:3" ht="15" customHeight="1">
      <c r="A66" s="195" t="s">
        <v>2824</v>
      </c>
      <c r="B66" s="200"/>
      <c r="C66" s="200"/>
    </row>
    <row r="67" spans="1:3" ht="15" customHeight="1">
      <c r="A67" s="195" t="s">
        <v>277</v>
      </c>
      <c r="B67" s="196">
        <v>143</v>
      </c>
      <c r="C67" s="196"/>
    </row>
    <row r="68" spans="1:3" ht="15" customHeight="1">
      <c r="A68" s="195" t="s">
        <v>2825</v>
      </c>
      <c r="B68" s="196">
        <v>1</v>
      </c>
      <c r="C68" s="196"/>
    </row>
    <row r="69" spans="1:3" ht="15" customHeight="1">
      <c r="A69" s="195" t="s">
        <v>2826</v>
      </c>
      <c r="B69" s="196">
        <v>2379</v>
      </c>
      <c r="C69" s="196"/>
    </row>
    <row r="70" spans="1:3" ht="15" customHeight="1">
      <c r="A70" s="195" t="s">
        <v>3508</v>
      </c>
      <c r="B70" s="200">
        <v>200</v>
      </c>
      <c r="C70" s="200"/>
    </row>
  </sheetData>
  <sheetProtection/>
  <mergeCells count="1">
    <mergeCell ref="A2:C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73"/>
</worksheet>
</file>

<file path=xl/worksheets/sheet14.xml><?xml version="1.0" encoding="utf-8"?>
<worksheet xmlns="http://schemas.openxmlformats.org/spreadsheetml/2006/main" xmlns:r="http://schemas.openxmlformats.org/officeDocument/2006/relationships">
  <sheetPr>
    <pageSetUpPr fitToPage="1"/>
  </sheetPr>
  <dimension ref="A1:B32"/>
  <sheetViews>
    <sheetView zoomScaleSheetLayoutView="100" workbookViewId="0" topLeftCell="A4">
      <selection activeCell="B40" sqref="B40"/>
    </sheetView>
  </sheetViews>
  <sheetFormatPr defaultColWidth="57.875" defaultRowHeight="13.5"/>
  <cols>
    <col min="1" max="1" width="58.375" style="171" customWidth="1"/>
    <col min="2" max="2" width="40.375" style="171" customWidth="1"/>
    <col min="3" max="255" width="9.00390625" style="171" customWidth="1"/>
    <col min="256" max="16384" width="57.875" style="171" customWidth="1"/>
  </cols>
  <sheetData>
    <row r="1" ht="21" customHeight="1">
      <c r="A1" s="172" t="s">
        <v>2827</v>
      </c>
    </row>
    <row r="2" spans="1:2" ht="37.5" customHeight="1">
      <c r="A2" s="557" t="s">
        <v>2828</v>
      </c>
      <c r="B2" s="557"/>
    </row>
    <row r="3" ht="14.25">
      <c r="B3" s="173" t="s">
        <v>3454</v>
      </c>
    </row>
    <row r="4" spans="1:2" ht="28.5" customHeight="1">
      <c r="A4" s="174" t="s">
        <v>2829</v>
      </c>
      <c r="B4" s="175" t="s">
        <v>3553</v>
      </c>
    </row>
    <row r="5" spans="1:2" ht="28.5" customHeight="1">
      <c r="A5" s="174" t="s">
        <v>2830</v>
      </c>
      <c r="B5" s="176"/>
    </row>
    <row r="6" spans="1:2" ht="28.5" customHeight="1">
      <c r="A6" s="177" t="s">
        <v>2831</v>
      </c>
      <c r="B6" s="178"/>
    </row>
    <row r="7" spans="1:2" ht="28.5" customHeight="1">
      <c r="A7" s="179" t="s">
        <v>2832</v>
      </c>
      <c r="B7" s="178"/>
    </row>
    <row r="8" spans="1:2" ht="28.5" customHeight="1">
      <c r="A8" s="180" t="s">
        <v>2833</v>
      </c>
      <c r="B8" s="181"/>
    </row>
    <row r="9" spans="1:2" ht="28.5" customHeight="1">
      <c r="A9" s="182" t="s">
        <v>2834</v>
      </c>
      <c r="B9" s="181"/>
    </row>
    <row r="10" spans="1:2" ht="28.5" customHeight="1">
      <c r="A10" s="182" t="s">
        <v>2835</v>
      </c>
      <c r="B10" s="181"/>
    </row>
    <row r="11" spans="1:2" ht="28.5" customHeight="1">
      <c r="A11" s="179" t="s">
        <v>2836</v>
      </c>
      <c r="B11" s="178"/>
    </row>
    <row r="12" spans="1:2" ht="28.5" customHeight="1">
      <c r="A12" s="183" t="s">
        <v>2837</v>
      </c>
      <c r="B12" s="181"/>
    </row>
    <row r="13" spans="1:2" ht="28.5" customHeight="1">
      <c r="A13" s="184" t="s">
        <v>2838</v>
      </c>
      <c r="B13" s="181"/>
    </row>
    <row r="14" spans="1:2" ht="28.5" customHeight="1">
      <c r="A14" s="184" t="s">
        <v>2839</v>
      </c>
      <c r="B14" s="181"/>
    </row>
    <row r="15" spans="1:2" ht="28.5" customHeight="1">
      <c r="A15" s="184" t="s">
        <v>2840</v>
      </c>
      <c r="B15" s="181"/>
    </row>
    <row r="16" spans="1:2" ht="28.5" customHeight="1">
      <c r="A16" s="184" t="s">
        <v>2841</v>
      </c>
      <c r="B16" s="181"/>
    </row>
    <row r="17" spans="1:2" ht="28.5" customHeight="1">
      <c r="A17" s="185" t="s">
        <v>2842</v>
      </c>
      <c r="B17" s="181"/>
    </row>
    <row r="18" spans="1:2" ht="28.5" customHeight="1">
      <c r="A18" s="185" t="s">
        <v>2843</v>
      </c>
      <c r="B18" s="181"/>
    </row>
    <row r="19" spans="1:2" ht="28.5" customHeight="1">
      <c r="A19" s="185" t="s">
        <v>2844</v>
      </c>
      <c r="B19" s="181"/>
    </row>
    <row r="20" spans="1:2" ht="28.5" customHeight="1">
      <c r="A20" s="185" t="s">
        <v>2845</v>
      </c>
      <c r="B20" s="181"/>
    </row>
    <row r="21" spans="1:2" ht="28.5" customHeight="1">
      <c r="A21" s="185" t="s">
        <v>2846</v>
      </c>
      <c r="B21" s="181"/>
    </row>
    <row r="22" spans="1:2" ht="28.5" customHeight="1">
      <c r="A22" s="185" t="s">
        <v>2847</v>
      </c>
      <c r="B22" s="181"/>
    </row>
    <row r="23" spans="1:2" ht="28.5" customHeight="1">
      <c r="A23" s="185" t="s">
        <v>2848</v>
      </c>
      <c r="B23" s="181"/>
    </row>
    <row r="24" spans="1:2" ht="28.5" customHeight="1">
      <c r="A24" s="185" t="s">
        <v>2849</v>
      </c>
      <c r="B24" s="181"/>
    </row>
    <row r="25" spans="1:2" ht="28.5" customHeight="1">
      <c r="A25" s="185" t="s">
        <v>2835</v>
      </c>
      <c r="B25" s="181"/>
    </row>
    <row r="26" spans="1:2" ht="28.5" customHeight="1">
      <c r="A26" s="179" t="s">
        <v>2850</v>
      </c>
      <c r="B26" s="178"/>
    </row>
    <row r="27" spans="1:2" ht="28.5" customHeight="1">
      <c r="A27" s="186" t="s">
        <v>2851</v>
      </c>
      <c r="B27" s="181"/>
    </row>
    <row r="28" spans="1:2" ht="28.5" customHeight="1">
      <c r="A28" s="186" t="s">
        <v>2852</v>
      </c>
      <c r="B28" s="181"/>
    </row>
    <row r="29" spans="1:2" ht="28.5" customHeight="1">
      <c r="A29" s="186" t="s">
        <v>2853</v>
      </c>
      <c r="B29" s="181"/>
    </row>
    <row r="30" spans="1:2" ht="28.5" customHeight="1">
      <c r="A30" s="186" t="s">
        <v>2854</v>
      </c>
      <c r="B30" s="181"/>
    </row>
    <row r="31" spans="1:2" ht="28.5" customHeight="1">
      <c r="A31" s="186" t="s">
        <v>2835</v>
      </c>
      <c r="B31" s="181"/>
    </row>
    <row r="32" spans="1:2" ht="42.75" customHeight="1">
      <c r="A32" s="554" t="s">
        <v>2855</v>
      </c>
      <c r="B32" s="555"/>
    </row>
  </sheetData>
  <sheetProtection/>
  <mergeCells count="2">
    <mergeCell ref="A2:B2"/>
    <mergeCell ref="A32:B3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85"/>
</worksheet>
</file>

<file path=xl/worksheets/sheet15.xml><?xml version="1.0" encoding="utf-8"?>
<worksheet xmlns="http://schemas.openxmlformats.org/spreadsheetml/2006/main" xmlns:r="http://schemas.openxmlformats.org/officeDocument/2006/relationships">
  <sheetPr>
    <pageSetUpPr fitToPage="1"/>
  </sheetPr>
  <dimension ref="A1:E91"/>
  <sheetViews>
    <sheetView zoomScaleSheetLayoutView="100" workbookViewId="0" topLeftCell="A1">
      <selection activeCell="H13" sqref="H13"/>
    </sheetView>
  </sheetViews>
  <sheetFormatPr defaultColWidth="9.00390625" defaultRowHeight="13.5"/>
  <cols>
    <col min="1" max="1" width="5.00390625" style="0" customWidth="1"/>
    <col min="2" max="2" width="68.25390625" style="0" customWidth="1"/>
    <col min="3" max="3" width="14.50390625" style="0" customWidth="1"/>
    <col min="4" max="4" width="10.875" style="0" customWidth="1"/>
  </cols>
  <sheetData>
    <row r="1" ht="41.25" customHeight="1">
      <c r="A1" s="168" t="s">
        <v>2856</v>
      </c>
    </row>
    <row r="2" spans="1:4" ht="38.25" customHeight="1">
      <c r="A2" s="580" t="s">
        <v>1989</v>
      </c>
      <c r="B2" s="581"/>
      <c r="C2" s="581"/>
      <c r="D2" s="582"/>
    </row>
    <row r="3" spans="2:4" ht="31.5" customHeight="1">
      <c r="B3" s="169"/>
      <c r="C3" s="556" t="s">
        <v>2112</v>
      </c>
      <c r="D3" s="579"/>
    </row>
    <row r="4" spans="1:5" ht="13.5">
      <c r="A4" s="370" t="s">
        <v>1906</v>
      </c>
      <c r="B4" s="371" t="s">
        <v>1907</v>
      </c>
      <c r="C4" s="372" t="s">
        <v>1897</v>
      </c>
      <c r="D4" s="372" t="s">
        <v>3661</v>
      </c>
      <c r="E4" s="376"/>
    </row>
    <row r="5" spans="1:5" ht="13.5">
      <c r="A5" s="370" t="s">
        <v>1908</v>
      </c>
      <c r="B5" s="370"/>
      <c r="C5" s="375">
        <f>SUM(C6:C90)</f>
        <v>73291268.5</v>
      </c>
      <c r="D5" s="375">
        <f>SUM(D6:D90)</f>
        <v>0</v>
      </c>
      <c r="E5" s="376"/>
    </row>
    <row r="6" spans="1:5" ht="13.5">
      <c r="A6" s="373" t="s">
        <v>1909</v>
      </c>
      <c r="B6" s="378" t="s">
        <v>2039</v>
      </c>
      <c r="C6" s="379">
        <v>1800</v>
      </c>
      <c r="D6" s="374">
        <v>0</v>
      </c>
      <c r="E6" s="376"/>
    </row>
    <row r="7" spans="1:5" ht="13.5">
      <c r="A7" s="373" t="s">
        <v>1910</v>
      </c>
      <c r="B7" s="378" t="s">
        <v>7</v>
      </c>
      <c r="C7" s="379">
        <v>1800</v>
      </c>
      <c r="D7" s="374">
        <v>0</v>
      </c>
      <c r="E7" s="376"/>
    </row>
    <row r="8" spans="1:5" ht="13.5">
      <c r="A8" s="373" t="s">
        <v>1911</v>
      </c>
      <c r="B8" s="378" t="s">
        <v>2022</v>
      </c>
      <c r="C8" s="379">
        <v>6000</v>
      </c>
      <c r="D8" s="374">
        <v>0</v>
      </c>
      <c r="E8" s="376"/>
    </row>
    <row r="9" spans="1:5" ht="13.5">
      <c r="A9" s="373" t="s">
        <v>1912</v>
      </c>
      <c r="B9" s="378" t="s">
        <v>2000</v>
      </c>
      <c r="C9" s="379">
        <v>9576</v>
      </c>
      <c r="D9" s="374">
        <v>0</v>
      </c>
      <c r="E9" s="376"/>
    </row>
    <row r="10" spans="1:5" ht="13.5">
      <c r="A10" s="373" t="s">
        <v>1913</v>
      </c>
      <c r="B10" s="378" t="s">
        <v>196</v>
      </c>
      <c r="C10" s="379">
        <v>10012.5</v>
      </c>
      <c r="D10" s="374">
        <v>0</v>
      </c>
      <c r="E10" s="376"/>
    </row>
    <row r="11" spans="1:5" ht="13.5">
      <c r="A11" s="373" t="s">
        <v>1914</v>
      </c>
      <c r="B11" s="378" t="s">
        <v>7</v>
      </c>
      <c r="C11" s="379">
        <v>10700</v>
      </c>
      <c r="D11" s="374">
        <v>0</v>
      </c>
      <c r="E11" s="376"/>
    </row>
    <row r="12" spans="1:5" ht="13.5">
      <c r="A12" s="373" t="s">
        <v>1915</v>
      </c>
      <c r="B12" s="378" t="s">
        <v>2027</v>
      </c>
      <c r="C12" s="379">
        <v>14000</v>
      </c>
      <c r="D12" s="374">
        <v>0</v>
      </c>
      <c r="E12" s="376"/>
    </row>
    <row r="13" spans="1:5" ht="13.5">
      <c r="A13" s="373" t="s">
        <v>1916</v>
      </c>
      <c r="B13" s="378" t="s">
        <v>4</v>
      </c>
      <c r="C13" s="379">
        <v>14000</v>
      </c>
      <c r="D13" s="374">
        <v>0</v>
      </c>
      <c r="E13" s="376"/>
    </row>
    <row r="14" spans="1:5" ht="13.5">
      <c r="A14" s="373" t="s">
        <v>1917</v>
      </c>
      <c r="B14" s="378" t="s">
        <v>1990</v>
      </c>
      <c r="C14" s="379">
        <v>19600</v>
      </c>
      <c r="D14" s="374">
        <v>0</v>
      </c>
      <c r="E14" s="376"/>
    </row>
    <row r="15" spans="1:5" ht="13.5">
      <c r="A15" s="373" t="s">
        <v>1918</v>
      </c>
      <c r="B15" s="378" t="s">
        <v>2007</v>
      </c>
      <c r="C15" s="379">
        <v>20000</v>
      </c>
      <c r="D15" s="374">
        <v>0</v>
      </c>
      <c r="E15" s="376"/>
    </row>
    <row r="16" spans="1:5" ht="13.5">
      <c r="A16" s="373" t="s">
        <v>1919</v>
      </c>
      <c r="B16" s="378" t="s">
        <v>2018</v>
      </c>
      <c r="C16" s="379">
        <v>20000</v>
      </c>
      <c r="D16" s="374">
        <v>0</v>
      </c>
      <c r="E16" s="376"/>
    </row>
    <row r="17" spans="1:5" ht="13.5">
      <c r="A17" s="373" t="s">
        <v>1920</v>
      </c>
      <c r="B17" s="378" t="s">
        <v>2041</v>
      </c>
      <c r="C17" s="379">
        <v>24000</v>
      </c>
      <c r="D17" s="374">
        <v>0</v>
      </c>
      <c r="E17" s="376"/>
    </row>
    <row r="18" spans="1:5" ht="13.5">
      <c r="A18" s="373" t="s">
        <v>1921</v>
      </c>
      <c r="B18" s="378" t="s">
        <v>2032</v>
      </c>
      <c r="C18" s="379">
        <v>30090</v>
      </c>
      <c r="D18" s="374">
        <v>0</v>
      </c>
      <c r="E18" s="376"/>
    </row>
    <row r="19" spans="1:5" ht="13.5">
      <c r="A19" s="373" t="s">
        <v>1922</v>
      </c>
      <c r="B19" s="378" t="s">
        <v>3</v>
      </c>
      <c r="C19" s="379">
        <v>35604</v>
      </c>
      <c r="D19" s="374">
        <v>0</v>
      </c>
      <c r="E19" s="376"/>
    </row>
    <row r="20" spans="1:5" ht="13.5">
      <c r="A20" s="373" t="s">
        <v>1923</v>
      </c>
      <c r="B20" s="378" t="s">
        <v>2006</v>
      </c>
      <c r="C20" s="379">
        <v>39000</v>
      </c>
      <c r="D20" s="374">
        <v>0</v>
      </c>
      <c r="E20" s="376"/>
    </row>
    <row r="21" spans="1:5" ht="13.5">
      <c r="A21" s="373" t="s">
        <v>1924</v>
      </c>
      <c r="B21" s="378" t="s">
        <v>2018</v>
      </c>
      <c r="C21" s="379">
        <v>40000</v>
      </c>
      <c r="D21" s="374">
        <v>0</v>
      </c>
      <c r="E21" s="376"/>
    </row>
    <row r="22" spans="1:5" ht="13.5">
      <c r="A22" s="373" t="s">
        <v>1925</v>
      </c>
      <c r="B22" s="378" t="s">
        <v>2030</v>
      </c>
      <c r="C22" s="379">
        <v>40000</v>
      </c>
      <c r="D22" s="374">
        <v>0</v>
      </c>
      <c r="E22" s="376"/>
    </row>
    <row r="23" spans="1:5" ht="13.5">
      <c r="A23" s="373" t="s">
        <v>1926</v>
      </c>
      <c r="B23" s="378" t="s">
        <v>2048</v>
      </c>
      <c r="C23" s="379">
        <v>40000</v>
      </c>
      <c r="D23" s="374">
        <v>0</v>
      </c>
      <c r="E23" s="376"/>
    </row>
    <row r="24" spans="1:5" ht="13.5">
      <c r="A24" s="373" t="s">
        <v>1927</v>
      </c>
      <c r="B24" s="378" t="s">
        <v>9</v>
      </c>
      <c r="C24" s="379">
        <v>40000</v>
      </c>
      <c r="D24" s="374">
        <v>0</v>
      </c>
      <c r="E24" s="376"/>
    </row>
    <row r="25" spans="1:5" ht="13.5">
      <c r="A25" s="373" t="s">
        <v>1928</v>
      </c>
      <c r="B25" s="378" t="s">
        <v>4</v>
      </c>
      <c r="C25" s="379">
        <v>51000</v>
      </c>
      <c r="D25" s="374">
        <v>0</v>
      </c>
      <c r="E25" s="376"/>
    </row>
    <row r="26" spans="1:5" ht="13.5">
      <c r="A26" s="373" t="s">
        <v>1929</v>
      </c>
      <c r="B26" s="378" t="s">
        <v>1998</v>
      </c>
      <c r="C26" s="379">
        <v>52800</v>
      </c>
      <c r="D26" s="374">
        <v>0</v>
      </c>
      <c r="E26" s="376"/>
    </row>
    <row r="27" spans="1:5" ht="13.5">
      <c r="A27" s="373" t="s">
        <v>1930</v>
      </c>
      <c r="B27" s="378" t="s">
        <v>5</v>
      </c>
      <c r="C27" s="379">
        <v>53300</v>
      </c>
      <c r="D27" s="374">
        <v>0</v>
      </c>
      <c r="E27" s="376"/>
    </row>
    <row r="28" spans="1:5" ht="13.5">
      <c r="A28" s="373" t="s">
        <v>1931</v>
      </c>
      <c r="B28" s="378" t="s">
        <v>2038</v>
      </c>
      <c r="C28" s="379">
        <v>60000</v>
      </c>
      <c r="D28" s="374">
        <v>0</v>
      </c>
      <c r="E28" s="376"/>
    </row>
    <row r="29" spans="1:5" ht="13.5">
      <c r="A29" s="373" t="s">
        <v>1932</v>
      </c>
      <c r="B29" s="378" t="s">
        <v>2008</v>
      </c>
      <c r="C29" s="379">
        <v>63000</v>
      </c>
      <c r="D29" s="374">
        <v>0</v>
      </c>
      <c r="E29" s="376"/>
    </row>
    <row r="30" spans="1:5" ht="13.5">
      <c r="A30" s="373" t="s">
        <v>1933</v>
      </c>
      <c r="B30" s="378" t="s">
        <v>1994</v>
      </c>
      <c r="C30" s="379">
        <v>68400</v>
      </c>
      <c r="D30" s="374">
        <v>0</v>
      </c>
      <c r="E30" s="376"/>
    </row>
    <row r="31" spans="1:5" ht="13.5">
      <c r="A31" s="373" t="s">
        <v>1934</v>
      </c>
      <c r="B31" s="378" t="s">
        <v>1996</v>
      </c>
      <c r="C31" s="379">
        <v>75000</v>
      </c>
      <c r="D31" s="374">
        <v>0</v>
      </c>
      <c r="E31" s="376"/>
    </row>
    <row r="32" spans="1:5" ht="13.5">
      <c r="A32" s="373" t="s">
        <v>1935</v>
      </c>
      <c r="B32" s="378" t="s">
        <v>2010</v>
      </c>
      <c r="C32" s="379">
        <v>82386</v>
      </c>
      <c r="D32" s="374">
        <v>0</v>
      </c>
      <c r="E32" s="376"/>
    </row>
    <row r="33" spans="1:5" ht="13.5">
      <c r="A33" s="373" t="s">
        <v>1936</v>
      </c>
      <c r="B33" s="378" t="s">
        <v>2014</v>
      </c>
      <c r="C33" s="379">
        <v>100000</v>
      </c>
      <c r="D33" s="374">
        <v>0</v>
      </c>
      <c r="E33" s="376"/>
    </row>
    <row r="34" spans="1:5" ht="13.5">
      <c r="A34" s="373" t="s">
        <v>1937</v>
      </c>
      <c r="B34" s="378" t="s">
        <v>2026</v>
      </c>
      <c r="C34" s="379">
        <v>100000</v>
      </c>
      <c r="D34" s="374">
        <v>0</v>
      </c>
      <c r="E34" s="376"/>
    </row>
    <row r="35" spans="1:5" ht="13.5">
      <c r="A35" s="373" t="s">
        <v>1938</v>
      </c>
      <c r="B35" s="378" t="s">
        <v>1993</v>
      </c>
      <c r="C35" s="379">
        <v>103000</v>
      </c>
      <c r="D35" s="374">
        <v>0</v>
      </c>
      <c r="E35" s="376"/>
    </row>
    <row r="36" spans="1:5" ht="13.5">
      <c r="A36" s="373" t="s">
        <v>1939</v>
      </c>
      <c r="B36" s="378" t="s">
        <v>2002</v>
      </c>
      <c r="C36" s="379">
        <v>107900</v>
      </c>
      <c r="D36" s="374">
        <v>0</v>
      </c>
      <c r="E36" s="376"/>
    </row>
    <row r="37" spans="1:5" ht="13.5">
      <c r="A37" s="373" t="s">
        <v>1940</v>
      </c>
      <c r="B37" s="378" t="s">
        <v>12</v>
      </c>
      <c r="C37" s="379">
        <v>120000</v>
      </c>
      <c r="D37" s="374">
        <v>0</v>
      </c>
      <c r="E37" s="376"/>
    </row>
    <row r="38" spans="1:5" ht="13.5">
      <c r="A38" s="373" t="s">
        <v>1941</v>
      </c>
      <c r="B38" s="378" t="s">
        <v>14</v>
      </c>
      <c r="C38" s="379">
        <v>120000</v>
      </c>
      <c r="D38" s="374">
        <v>0</v>
      </c>
      <c r="E38" s="376"/>
    </row>
    <row r="39" spans="1:5" ht="13.5">
      <c r="A39" s="373" t="s">
        <v>1942</v>
      </c>
      <c r="B39" s="378" t="s">
        <v>0</v>
      </c>
      <c r="C39" s="379">
        <v>130000</v>
      </c>
      <c r="D39" s="374">
        <v>0</v>
      </c>
      <c r="E39" s="376"/>
    </row>
    <row r="40" spans="1:5" ht="13.5">
      <c r="A40" s="373" t="s">
        <v>1943</v>
      </c>
      <c r="B40" s="378" t="s">
        <v>6</v>
      </c>
      <c r="C40" s="379">
        <v>140000</v>
      </c>
      <c r="D40" s="374">
        <v>0</v>
      </c>
      <c r="E40" s="376"/>
    </row>
    <row r="41" spans="1:5" ht="13.5">
      <c r="A41" s="373" t="s">
        <v>1944</v>
      </c>
      <c r="B41" s="378" t="s">
        <v>2003</v>
      </c>
      <c r="C41" s="379">
        <v>142400</v>
      </c>
      <c r="D41" s="374">
        <v>0</v>
      </c>
      <c r="E41" s="376"/>
    </row>
    <row r="42" spans="1:5" ht="13.5">
      <c r="A42" s="373" t="s">
        <v>1945</v>
      </c>
      <c r="B42" s="378" t="s">
        <v>2</v>
      </c>
      <c r="C42" s="379">
        <v>150000</v>
      </c>
      <c r="D42" s="374">
        <v>0</v>
      </c>
      <c r="E42" s="376"/>
    </row>
    <row r="43" spans="1:5" ht="13.5">
      <c r="A43" s="373" t="s">
        <v>1946</v>
      </c>
      <c r="B43" s="378" t="s">
        <v>2004</v>
      </c>
      <c r="C43" s="379">
        <v>166300</v>
      </c>
      <c r="D43" s="374">
        <v>0</v>
      </c>
      <c r="E43" s="376"/>
    </row>
    <row r="44" spans="1:5" ht="13.5">
      <c r="A44" s="373" t="s">
        <v>1947</v>
      </c>
      <c r="B44" s="378" t="s">
        <v>2016</v>
      </c>
      <c r="C44" s="379">
        <v>180000</v>
      </c>
      <c r="D44" s="374">
        <v>0</v>
      </c>
      <c r="E44" s="376"/>
    </row>
    <row r="45" spans="1:5" ht="13.5">
      <c r="A45" s="373" t="s">
        <v>1948</v>
      </c>
      <c r="B45" s="378" t="s">
        <v>2045</v>
      </c>
      <c r="C45" s="379">
        <v>182000</v>
      </c>
      <c r="D45" s="374">
        <v>0</v>
      </c>
      <c r="E45" s="376"/>
    </row>
    <row r="46" spans="1:5" ht="13.5">
      <c r="A46" s="373" t="s">
        <v>1949</v>
      </c>
      <c r="B46" s="378" t="s">
        <v>2029</v>
      </c>
      <c r="C46" s="379">
        <v>182500</v>
      </c>
      <c r="D46" s="374">
        <v>0</v>
      </c>
      <c r="E46" s="376"/>
    </row>
    <row r="47" spans="1:5" ht="13.5">
      <c r="A47" s="373" t="s">
        <v>1950</v>
      </c>
      <c r="B47" s="378" t="s">
        <v>195</v>
      </c>
      <c r="C47" s="379">
        <v>190000</v>
      </c>
      <c r="D47" s="374">
        <v>0</v>
      </c>
      <c r="E47" s="376"/>
    </row>
    <row r="48" spans="1:5" ht="13.5">
      <c r="A48" s="373" t="s">
        <v>1951</v>
      </c>
      <c r="B48" s="378" t="s">
        <v>2001</v>
      </c>
      <c r="C48" s="379">
        <v>200000</v>
      </c>
      <c r="D48" s="374">
        <v>0</v>
      </c>
      <c r="E48" s="376"/>
    </row>
    <row r="49" spans="1:5" ht="13.5">
      <c r="A49" s="373" t="s">
        <v>1952</v>
      </c>
      <c r="B49" s="378" t="s">
        <v>2031</v>
      </c>
      <c r="C49" s="379">
        <v>240000</v>
      </c>
      <c r="D49" s="374">
        <v>0</v>
      </c>
      <c r="E49" s="376"/>
    </row>
    <row r="50" spans="1:5" ht="13.5">
      <c r="A50" s="373" t="s">
        <v>1953</v>
      </c>
      <c r="B50" s="378" t="s">
        <v>2020</v>
      </c>
      <c r="C50" s="379">
        <v>257400</v>
      </c>
      <c r="D50" s="374">
        <v>0</v>
      </c>
      <c r="E50" s="376"/>
    </row>
    <row r="51" spans="1:5" ht="13.5">
      <c r="A51" s="373" t="s">
        <v>1954</v>
      </c>
      <c r="B51" s="378" t="s">
        <v>2021</v>
      </c>
      <c r="C51" s="379">
        <v>280800</v>
      </c>
      <c r="D51" s="374">
        <v>0</v>
      </c>
      <c r="E51" s="376"/>
    </row>
    <row r="52" spans="1:5" ht="13.5">
      <c r="A52" s="373" t="s">
        <v>1955</v>
      </c>
      <c r="B52" s="378" t="s">
        <v>1997</v>
      </c>
      <c r="C52" s="379">
        <v>281600</v>
      </c>
      <c r="D52" s="374">
        <v>0</v>
      </c>
      <c r="E52" s="376"/>
    </row>
    <row r="53" spans="1:5" ht="13.5">
      <c r="A53" s="373" t="s">
        <v>1956</v>
      </c>
      <c r="B53" s="378" t="s">
        <v>2009</v>
      </c>
      <c r="C53" s="379">
        <v>300000</v>
      </c>
      <c r="D53" s="374">
        <v>0</v>
      </c>
      <c r="E53" s="376"/>
    </row>
    <row r="54" spans="1:5" ht="13.5">
      <c r="A54" s="373" t="s">
        <v>1957</v>
      </c>
      <c r="B54" s="378" t="s">
        <v>11</v>
      </c>
      <c r="C54" s="379">
        <v>330000</v>
      </c>
      <c r="D54" s="374">
        <v>0</v>
      </c>
      <c r="E54" s="376"/>
    </row>
    <row r="55" spans="1:5" ht="13.5">
      <c r="A55" s="373" t="s">
        <v>1958</v>
      </c>
      <c r="B55" s="378" t="s">
        <v>2025</v>
      </c>
      <c r="C55" s="379">
        <v>370000</v>
      </c>
      <c r="D55" s="374">
        <v>0</v>
      </c>
      <c r="E55" s="376"/>
    </row>
    <row r="56" spans="1:5" ht="13.5">
      <c r="A56" s="373" t="s">
        <v>1959</v>
      </c>
      <c r="B56" s="378" t="s">
        <v>2011</v>
      </c>
      <c r="C56" s="379">
        <v>375000</v>
      </c>
      <c r="D56" s="374">
        <v>0</v>
      </c>
      <c r="E56" s="376"/>
    </row>
    <row r="57" spans="1:5" ht="13.5">
      <c r="A57" s="373" t="s">
        <v>1960</v>
      </c>
      <c r="B57" s="378" t="s">
        <v>2005</v>
      </c>
      <c r="C57" s="379">
        <v>400000</v>
      </c>
      <c r="D57" s="374">
        <v>0</v>
      </c>
      <c r="E57" s="376"/>
    </row>
    <row r="58" spans="1:5" ht="13.5">
      <c r="A58" s="373" t="s">
        <v>1961</v>
      </c>
      <c r="B58" s="378" t="s">
        <v>2019</v>
      </c>
      <c r="C58" s="379">
        <v>430000</v>
      </c>
      <c r="D58" s="374">
        <v>0</v>
      </c>
      <c r="E58" s="376"/>
    </row>
    <row r="59" spans="1:5" ht="13.5">
      <c r="A59" s="373" t="s">
        <v>1962</v>
      </c>
      <c r="B59" s="378" t="s">
        <v>2024</v>
      </c>
      <c r="C59" s="379">
        <v>436000</v>
      </c>
      <c r="D59" s="374">
        <v>0</v>
      </c>
      <c r="E59" s="376"/>
    </row>
    <row r="60" spans="1:5" ht="13.5">
      <c r="A60" s="373" t="s">
        <v>1963</v>
      </c>
      <c r="B60" s="378" t="s">
        <v>8</v>
      </c>
      <c r="C60" s="379">
        <v>460000</v>
      </c>
      <c r="D60" s="374">
        <v>0</v>
      </c>
      <c r="E60" s="376"/>
    </row>
    <row r="61" spans="1:5" ht="13.5">
      <c r="A61" s="373" t="s">
        <v>1964</v>
      </c>
      <c r="B61" s="378" t="s">
        <v>13</v>
      </c>
      <c r="C61" s="379">
        <v>480000</v>
      </c>
      <c r="D61" s="374">
        <v>0</v>
      </c>
      <c r="E61" s="376"/>
    </row>
    <row r="62" spans="1:5" ht="13.5">
      <c r="A62" s="373" t="s">
        <v>1965</v>
      </c>
      <c r="B62" s="378" t="s">
        <v>2034</v>
      </c>
      <c r="C62" s="379">
        <v>500000</v>
      </c>
      <c r="D62" s="374">
        <v>0</v>
      </c>
      <c r="E62" s="376"/>
    </row>
    <row r="63" spans="1:5" ht="24">
      <c r="A63" s="373" t="s">
        <v>1966</v>
      </c>
      <c r="B63" s="378" t="s">
        <v>2043</v>
      </c>
      <c r="C63" s="379">
        <v>500000</v>
      </c>
      <c r="D63" s="374">
        <v>0</v>
      </c>
      <c r="E63" s="376"/>
    </row>
    <row r="64" spans="1:5" ht="13.5">
      <c r="A64" s="373" t="s">
        <v>1967</v>
      </c>
      <c r="B64" s="378" t="s">
        <v>2023</v>
      </c>
      <c r="C64" s="379">
        <v>535300</v>
      </c>
      <c r="D64" s="374">
        <v>0</v>
      </c>
      <c r="E64" s="376"/>
    </row>
    <row r="65" spans="1:5" ht="13.5">
      <c r="A65" s="373" t="s">
        <v>1968</v>
      </c>
      <c r="B65" s="378" t="s">
        <v>2015</v>
      </c>
      <c r="C65" s="379">
        <v>540000</v>
      </c>
      <c r="D65" s="374">
        <v>0</v>
      </c>
      <c r="E65" s="376"/>
    </row>
    <row r="66" spans="1:5" ht="13.5">
      <c r="A66" s="373" t="s">
        <v>1969</v>
      </c>
      <c r="B66" s="378" t="s">
        <v>1999</v>
      </c>
      <c r="C66" s="379">
        <v>600000</v>
      </c>
      <c r="D66" s="374">
        <v>0</v>
      </c>
      <c r="E66" s="376"/>
    </row>
    <row r="67" spans="1:5" ht="13.5">
      <c r="A67" s="373" t="s">
        <v>1970</v>
      </c>
      <c r="B67" s="378" t="s">
        <v>2040</v>
      </c>
      <c r="C67" s="379">
        <v>613000</v>
      </c>
      <c r="D67" s="374">
        <v>0</v>
      </c>
      <c r="E67" s="376"/>
    </row>
    <row r="68" spans="1:5" ht="13.5">
      <c r="A68" s="373" t="s">
        <v>1971</v>
      </c>
      <c r="B68" s="378" t="s">
        <v>2025</v>
      </c>
      <c r="C68" s="379">
        <v>700000</v>
      </c>
      <c r="D68" s="374">
        <v>0</v>
      </c>
      <c r="E68" s="376"/>
    </row>
    <row r="69" spans="1:5" ht="13.5">
      <c r="A69" s="373" t="s">
        <v>1972</v>
      </c>
      <c r="B69" s="378" t="s">
        <v>10</v>
      </c>
      <c r="C69" s="379">
        <v>759000</v>
      </c>
      <c r="D69" s="374">
        <v>0</v>
      </c>
      <c r="E69" s="376"/>
    </row>
    <row r="70" spans="1:5" ht="13.5">
      <c r="A70" s="373" t="s">
        <v>1973</v>
      </c>
      <c r="B70" s="378" t="s">
        <v>2012</v>
      </c>
      <c r="C70" s="379">
        <v>860000</v>
      </c>
      <c r="D70" s="374">
        <v>0</v>
      </c>
      <c r="E70" s="376"/>
    </row>
    <row r="71" spans="1:5" ht="13.5">
      <c r="A71" s="373" t="s">
        <v>1974</v>
      </c>
      <c r="B71" s="378" t="s">
        <v>2013</v>
      </c>
      <c r="C71" s="379">
        <v>880000</v>
      </c>
      <c r="D71" s="374">
        <v>0</v>
      </c>
      <c r="E71" s="376"/>
    </row>
    <row r="72" spans="1:5" ht="13.5">
      <c r="A72" s="373" t="s">
        <v>1975</v>
      </c>
      <c r="B72" s="378" t="s">
        <v>1995</v>
      </c>
      <c r="C72" s="379">
        <v>930000</v>
      </c>
      <c r="D72" s="374">
        <v>0</v>
      </c>
      <c r="E72" s="376"/>
    </row>
    <row r="73" spans="1:5" ht="13.5">
      <c r="A73" s="373" t="s">
        <v>1976</v>
      </c>
      <c r="B73" s="378" t="s">
        <v>1992</v>
      </c>
      <c r="C73" s="379">
        <v>1000000</v>
      </c>
      <c r="D73" s="374">
        <v>0</v>
      </c>
      <c r="E73" s="376"/>
    </row>
    <row r="74" spans="1:5" ht="13.5">
      <c r="A74" s="373" t="s">
        <v>1977</v>
      </c>
      <c r="B74" s="378" t="s">
        <v>2015</v>
      </c>
      <c r="C74" s="379">
        <v>1000000</v>
      </c>
      <c r="D74" s="374">
        <v>0</v>
      </c>
      <c r="E74" s="376"/>
    </row>
    <row r="75" spans="1:5" ht="13.5">
      <c r="A75" s="373" t="s">
        <v>1978</v>
      </c>
      <c r="B75" s="378" t="s">
        <v>2037</v>
      </c>
      <c r="C75" s="379">
        <v>1000000</v>
      </c>
      <c r="D75" s="374">
        <v>0</v>
      </c>
      <c r="E75" s="376"/>
    </row>
    <row r="76" spans="1:5" ht="13.5">
      <c r="A76" s="373" t="s">
        <v>1979</v>
      </c>
      <c r="B76" s="378" t="s">
        <v>2017</v>
      </c>
      <c r="C76" s="379">
        <v>1040000</v>
      </c>
      <c r="D76" s="374">
        <v>0</v>
      </c>
      <c r="E76" s="376"/>
    </row>
    <row r="77" spans="1:5" ht="13.5">
      <c r="A77" s="373" t="s">
        <v>1980</v>
      </c>
      <c r="B77" s="378" t="s">
        <v>2028</v>
      </c>
      <c r="C77" s="379">
        <v>1420000</v>
      </c>
      <c r="D77" s="374">
        <v>0</v>
      </c>
      <c r="E77" s="376"/>
    </row>
    <row r="78" spans="1:5" ht="13.5">
      <c r="A78" s="373" t="s">
        <v>1981</v>
      </c>
      <c r="B78" s="378" t="s">
        <v>2046</v>
      </c>
      <c r="C78" s="379">
        <v>1425000</v>
      </c>
      <c r="D78" s="374">
        <v>0</v>
      </c>
      <c r="E78" s="376"/>
    </row>
    <row r="79" spans="1:5" ht="13.5">
      <c r="A79" s="373" t="s">
        <v>1982</v>
      </c>
      <c r="B79" s="378" t="s">
        <v>2032</v>
      </c>
      <c r="C79" s="379">
        <v>1550000</v>
      </c>
      <c r="D79" s="374">
        <v>0</v>
      </c>
      <c r="E79" s="376"/>
    </row>
    <row r="80" spans="1:5" ht="13.5">
      <c r="A80" s="373" t="s">
        <v>1983</v>
      </c>
      <c r="B80" s="378" t="s">
        <v>2020</v>
      </c>
      <c r="C80" s="379">
        <v>1597000</v>
      </c>
      <c r="D80" s="374">
        <v>0</v>
      </c>
      <c r="E80" s="376"/>
    </row>
    <row r="81" spans="1:5" ht="13.5">
      <c r="A81" s="373" t="s">
        <v>1984</v>
      </c>
      <c r="B81" s="378" t="s">
        <v>2036</v>
      </c>
      <c r="C81" s="379">
        <v>1650000</v>
      </c>
      <c r="D81" s="374">
        <v>0</v>
      </c>
      <c r="E81" s="376"/>
    </row>
    <row r="82" spans="1:5" ht="13.5">
      <c r="A82" s="373" t="s">
        <v>1985</v>
      </c>
      <c r="B82" s="378" t="s">
        <v>2033</v>
      </c>
      <c r="C82" s="379">
        <v>1968000</v>
      </c>
      <c r="D82" s="374">
        <v>0</v>
      </c>
      <c r="E82" s="376"/>
    </row>
    <row r="83" spans="1:5" ht="13.5">
      <c r="A83" s="373" t="s">
        <v>1986</v>
      </c>
      <c r="B83" s="378" t="s">
        <v>1991</v>
      </c>
      <c r="C83" s="379">
        <v>2000000</v>
      </c>
      <c r="D83" s="374">
        <v>0</v>
      </c>
      <c r="E83" s="376"/>
    </row>
    <row r="84" spans="1:5" ht="13.5">
      <c r="A84" s="373" t="s">
        <v>1987</v>
      </c>
      <c r="B84" s="378" t="s">
        <v>2044</v>
      </c>
      <c r="C84" s="379">
        <v>2000000</v>
      </c>
      <c r="D84" s="374">
        <v>0</v>
      </c>
      <c r="E84" s="376"/>
    </row>
    <row r="85" spans="1:5" ht="13.5">
      <c r="A85" s="373" t="s">
        <v>1988</v>
      </c>
      <c r="B85" s="378" t="s">
        <v>2047</v>
      </c>
      <c r="C85" s="379">
        <v>2000000</v>
      </c>
      <c r="D85" s="374">
        <v>0</v>
      </c>
      <c r="E85" s="376"/>
    </row>
    <row r="86" spans="1:5" ht="13.5">
      <c r="A86" s="373" t="s">
        <v>15</v>
      </c>
      <c r="B86" s="378" t="s">
        <v>2046</v>
      </c>
      <c r="C86" s="379">
        <v>2400000</v>
      </c>
      <c r="D86" s="374">
        <v>0</v>
      </c>
      <c r="E86" s="376"/>
    </row>
    <row r="87" spans="1:5" ht="13.5">
      <c r="A87" s="373" t="s">
        <v>16</v>
      </c>
      <c r="B87" s="378" t="s">
        <v>2035</v>
      </c>
      <c r="C87" s="379">
        <v>4400000</v>
      </c>
      <c r="D87" s="374">
        <v>0</v>
      </c>
      <c r="E87" s="376"/>
    </row>
    <row r="88" spans="1:5" ht="13.5">
      <c r="A88" s="373" t="s">
        <v>17</v>
      </c>
      <c r="B88" s="378" t="s">
        <v>2042</v>
      </c>
      <c r="C88" s="379">
        <v>7330000</v>
      </c>
      <c r="D88" s="374">
        <v>0</v>
      </c>
      <c r="E88" s="376"/>
    </row>
    <row r="89" spans="1:5" ht="13.5">
      <c r="A89" s="373" t="s">
        <v>197</v>
      </c>
      <c r="B89" s="378" t="s">
        <v>2011</v>
      </c>
      <c r="C89" s="379">
        <v>7607000</v>
      </c>
      <c r="D89" s="374">
        <v>0</v>
      </c>
      <c r="E89" s="376"/>
    </row>
    <row r="90" spans="1:5" ht="13.5">
      <c r="A90" s="373" t="s">
        <v>198</v>
      </c>
      <c r="B90" s="378" t="s">
        <v>1</v>
      </c>
      <c r="C90" s="379">
        <v>16610000</v>
      </c>
      <c r="D90" s="374">
        <v>0</v>
      </c>
      <c r="E90" s="376"/>
    </row>
    <row r="91" spans="1:4" ht="13.5">
      <c r="A91" s="377"/>
      <c r="B91" s="377"/>
      <c r="C91" s="377"/>
      <c r="D91" s="377"/>
    </row>
  </sheetData>
  <sheetProtection/>
  <mergeCells count="2">
    <mergeCell ref="C3:D3"/>
    <mergeCell ref="A2:D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59" r:id="rId1"/>
</worksheet>
</file>

<file path=xl/worksheets/sheet16.xml><?xml version="1.0" encoding="utf-8"?>
<worksheet xmlns="http://schemas.openxmlformats.org/spreadsheetml/2006/main" xmlns:r="http://schemas.openxmlformats.org/officeDocument/2006/relationships">
  <dimension ref="A1:C68"/>
  <sheetViews>
    <sheetView zoomScaleSheetLayoutView="100" workbookViewId="0" topLeftCell="A34">
      <selection activeCell="L37" sqref="L37"/>
    </sheetView>
  </sheetViews>
  <sheetFormatPr defaultColWidth="9.00390625" defaultRowHeight="13.5"/>
  <cols>
    <col min="1" max="1" width="17.625" style="0" customWidth="1"/>
    <col min="2" max="2" width="44.625" style="0" customWidth="1"/>
    <col min="3" max="3" width="21.125" style="0" customWidth="1"/>
  </cols>
  <sheetData>
    <row r="1" spans="1:3" ht="21" customHeight="1">
      <c r="A1" s="162" t="s">
        <v>2857</v>
      </c>
      <c r="B1" s="163"/>
      <c r="C1" s="164"/>
    </row>
    <row r="2" spans="1:3" ht="22.5">
      <c r="A2" s="586" t="s">
        <v>2858</v>
      </c>
      <c r="B2" s="586"/>
      <c r="C2" s="586"/>
    </row>
    <row r="3" spans="1:3" ht="23.25" customHeight="1">
      <c r="A3" s="165"/>
      <c r="B3" s="166"/>
      <c r="C3" s="167" t="s">
        <v>3454</v>
      </c>
    </row>
    <row r="4" spans="1:3" ht="30" customHeight="1">
      <c r="A4" s="380" t="s">
        <v>2859</v>
      </c>
      <c r="B4" s="380" t="s">
        <v>3455</v>
      </c>
      <c r="C4" s="380" t="s">
        <v>3553</v>
      </c>
    </row>
    <row r="5" spans="1:3" ht="13.5" customHeight="1">
      <c r="A5" s="381">
        <v>501</v>
      </c>
      <c r="B5" s="381" t="s">
        <v>2860</v>
      </c>
      <c r="C5" s="382">
        <f>SUM(C6:C9)</f>
        <v>13467.55</v>
      </c>
    </row>
    <row r="6" spans="1:3" ht="13.5">
      <c r="A6" s="383" t="s">
        <v>18</v>
      </c>
      <c r="B6" s="384" t="s">
        <v>19</v>
      </c>
      <c r="C6" s="385">
        <v>7661.03</v>
      </c>
    </row>
    <row r="7" spans="1:3" ht="13.5">
      <c r="A7" s="383" t="s">
        <v>20</v>
      </c>
      <c r="B7" s="384" t="s">
        <v>21</v>
      </c>
      <c r="C7" s="385">
        <v>2898.11</v>
      </c>
    </row>
    <row r="8" spans="1:3" ht="13.5">
      <c r="A8" s="383" t="s">
        <v>22</v>
      </c>
      <c r="B8" s="384" t="s">
        <v>23</v>
      </c>
      <c r="C8" s="385">
        <v>1700.41</v>
      </c>
    </row>
    <row r="9" spans="1:3" ht="13.5">
      <c r="A9" s="383" t="s">
        <v>24</v>
      </c>
      <c r="B9" s="384" t="s">
        <v>25</v>
      </c>
      <c r="C9" s="385">
        <v>1208</v>
      </c>
    </row>
    <row r="10" spans="1:3" ht="13.5">
      <c r="A10" s="381">
        <v>502</v>
      </c>
      <c r="B10" s="381" t="s">
        <v>2861</v>
      </c>
      <c r="C10" s="382">
        <f>SUM(C11:C19)</f>
        <v>10073.01</v>
      </c>
    </row>
    <row r="11" spans="1:3" ht="13.5">
      <c r="A11" s="384" t="s">
        <v>26</v>
      </c>
      <c r="B11" s="384" t="s">
        <v>27</v>
      </c>
      <c r="C11" s="385">
        <v>4568.74</v>
      </c>
    </row>
    <row r="12" spans="1:3" ht="13.5">
      <c r="A12" s="384" t="s">
        <v>28</v>
      </c>
      <c r="B12" s="384" t="s">
        <v>29</v>
      </c>
      <c r="C12" s="385">
        <v>133</v>
      </c>
    </row>
    <row r="13" spans="1:3" ht="13.5">
      <c r="A13" s="384" t="s">
        <v>30</v>
      </c>
      <c r="B13" s="384" t="s">
        <v>31</v>
      </c>
      <c r="C13" s="385">
        <v>188.1</v>
      </c>
    </row>
    <row r="14" spans="1:3" ht="13.5">
      <c r="A14" s="384" t="s">
        <v>32</v>
      </c>
      <c r="B14" s="384" t="s">
        <v>33</v>
      </c>
      <c r="C14" s="385">
        <v>156.9</v>
      </c>
    </row>
    <row r="15" spans="1:3" ht="13.5">
      <c r="A15" s="384" t="s">
        <v>34</v>
      </c>
      <c r="B15" s="384" t="s">
        <v>35</v>
      </c>
      <c r="C15" s="385">
        <v>3021.28</v>
      </c>
    </row>
    <row r="16" spans="1:3" ht="13.5">
      <c r="A16" s="384" t="s">
        <v>36</v>
      </c>
      <c r="B16" s="384" t="s">
        <v>37</v>
      </c>
      <c r="C16" s="385">
        <v>305.17</v>
      </c>
    </row>
    <row r="17" spans="1:3" ht="13.5">
      <c r="A17" s="384" t="s">
        <v>38</v>
      </c>
      <c r="B17" s="384" t="s">
        <v>39</v>
      </c>
      <c r="C17" s="385">
        <v>335.84</v>
      </c>
    </row>
    <row r="18" spans="1:3" ht="13.5">
      <c r="A18" s="384" t="s">
        <v>40</v>
      </c>
      <c r="B18" s="384" t="s">
        <v>41</v>
      </c>
      <c r="C18" s="385">
        <v>832.39</v>
      </c>
    </row>
    <row r="19" spans="1:3" ht="13.5">
      <c r="A19" s="384" t="s">
        <v>42</v>
      </c>
      <c r="B19" s="384" t="s">
        <v>43</v>
      </c>
      <c r="C19" s="385">
        <v>531.59</v>
      </c>
    </row>
    <row r="20" spans="1:3" ht="13.5">
      <c r="A20" s="381">
        <v>503</v>
      </c>
      <c r="B20" s="381" t="s">
        <v>2862</v>
      </c>
      <c r="C20" s="382">
        <f>SUM(C21:C25)</f>
        <v>524.35</v>
      </c>
    </row>
    <row r="21" spans="1:3" ht="13.5">
      <c r="A21" s="384">
        <v>50301</v>
      </c>
      <c r="B21" s="384" t="s">
        <v>44</v>
      </c>
      <c r="C21" s="385"/>
    </row>
    <row r="22" spans="1:3" ht="13.5">
      <c r="A22" s="384" t="s">
        <v>45</v>
      </c>
      <c r="B22" s="384" t="s">
        <v>46</v>
      </c>
      <c r="C22" s="385">
        <v>1.8</v>
      </c>
    </row>
    <row r="23" spans="1:3" ht="13.5">
      <c r="A23" s="384" t="s">
        <v>47</v>
      </c>
      <c r="B23" s="384" t="s">
        <v>48</v>
      </c>
      <c r="C23" s="385">
        <v>252.55</v>
      </c>
    </row>
    <row r="24" spans="1:3" ht="13.5">
      <c r="A24" s="384">
        <v>50307</v>
      </c>
      <c r="B24" s="384" t="s">
        <v>2134</v>
      </c>
      <c r="C24" s="385">
        <v>100</v>
      </c>
    </row>
    <row r="25" spans="1:3" ht="13.5" customHeight="1">
      <c r="A25" s="384">
        <v>50399</v>
      </c>
      <c r="B25" s="384" t="s">
        <v>2135</v>
      </c>
      <c r="C25" s="385">
        <v>170</v>
      </c>
    </row>
    <row r="26" spans="1:3" ht="13.5">
      <c r="A26" s="381">
        <v>504</v>
      </c>
      <c r="B26" s="381" t="s">
        <v>2863</v>
      </c>
      <c r="C26" s="382">
        <f>SUM(C27:C29)</f>
        <v>0</v>
      </c>
    </row>
    <row r="27" spans="1:3" ht="13.5">
      <c r="A27" s="384">
        <v>50301</v>
      </c>
      <c r="B27" s="384" t="s">
        <v>44</v>
      </c>
      <c r="C27" s="386"/>
    </row>
    <row r="28" spans="1:3" ht="13.5">
      <c r="A28" s="384" t="s">
        <v>45</v>
      </c>
      <c r="B28" s="384" t="s">
        <v>46</v>
      </c>
      <c r="C28" s="386"/>
    </row>
    <row r="29" spans="1:3" ht="13.5">
      <c r="A29" s="384" t="s">
        <v>47</v>
      </c>
      <c r="B29" s="384" t="s">
        <v>48</v>
      </c>
      <c r="C29" s="386"/>
    </row>
    <row r="30" spans="1:3" ht="13.5">
      <c r="A30" s="381">
        <v>505</v>
      </c>
      <c r="B30" s="381" t="s">
        <v>2864</v>
      </c>
      <c r="C30" s="382">
        <f>SUM(C31:C33)</f>
        <v>12490.96</v>
      </c>
    </row>
    <row r="31" spans="1:3" ht="13.5">
      <c r="A31" s="384" t="s">
        <v>49</v>
      </c>
      <c r="B31" s="384" t="s">
        <v>50</v>
      </c>
      <c r="C31" s="385">
        <v>10998.89</v>
      </c>
    </row>
    <row r="32" spans="1:3" ht="13.5">
      <c r="A32" s="384" t="s">
        <v>51</v>
      </c>
      <c r="B32" s="384" t="s">
        <v>52</v>
      </c>
      <c r="C32" s="385">
        <v>1492.07</v>
      </c>
    </row>
    <row r="33" spans="1:3" ht="13.5">
      <c r="A33" s="384">
        <v>50599</v>
      </c>
      <c r="B33" s="384" t="s">
        <v>53</v>
      </c>
      <c r="C33" s="385"/>
    </row>
    <row r="34" spans="1:3" ht="13.5">
      <c r="A34" s="381">
        <v>506</v>
      </c>
      <c r="B34" s="381" t="s">
        <v>2865</v>
      </c>
      <c r="C34" s="382">
        <f>SUM(C35:C36)</f>
        <v>64.8</v>
      </c>
    </row>
    <row r="35" spans="1:3" ht="13.5">
      <c r="A35" s="384" t="s">
        <v>54</v>
      </c>
      <c r="B35" s="384" t="s">
        <v>55</v>
      </c>
      <c r="C35" s="385">
        <v>64.8</v>
      </c>
    </row>
    <row r="36" spans="1:3" ht="13.5">
      <c r="A36" s="384">
        <v>50602</v>
      </c>
      <c r="B36" s="384" t="s">
        <v>56</v>
      </c>
      <c r="C36" s="385"/>
    </row>
    <row r="37" spans="1:3" ht="13.5">
      <c r="A37" s="381">
        <v>507</v>
      </c>
      <c r="B37" s="381" t="s">
        <v>2866</v>
      </c>
      <c r="C37" s="382">
        <f>SUM(C38:C40)</f>
        <v>76</v>
      </c>
    </row>
    <row r="38" spans="1:3" ht="13.5">
      <c r="A38" s="384" t="s">
        <v>57</v>
      </c>
      <c r="B38" s="384" t="s">
        <v>58</v>
      </c>
      <c r="C38" s="385">
        <v>67</v>
      </c>
    </row>
    <row r="39" spans="1:3" ht="13.5">
      <c r="A39" s="384" t="s">
        <v>59</v>
      </c>
      <c r="B39" s="384" t="s">
        <v>60</v>
      </c>
      <c r="C39" s="385">
        <v>9</v>
      </c>
    </row>
    <row r="40" spans="1:3" ht="13.5">
      <c r="A40" s="384" t="s">
        <v>61</v>
      </c>
      <c r="B40" s="384" t="s">
        <v>62</v>
      </c>
      <c r="C40" s="385"/>
    </row>
    <row r="41" spans="1:3" ht="13.5">
      <c r="A41" s="381">
        <v>508</v>
      </c>
      <c r="B41" s="381" t="s">
        <v>2867</v>
      </c>
      <c r="C41" s="382">
        <f>SUM(C42:C43)</f>
        <v>0</v>
      </c>
    </row>
    <row r="42" spans="1:3" ht="13.5">
      <c r="A42" s="383">
        <v>50803</v>
      </c>
      <c r="B42" s="383" t="s">
        <v>63</v>
      </c>
      <c r="C42" s="387"/>
    </row>
    <row r="43" spans="1:3" ht="13.5">
      <c r="A43" s="383">
        <v>50803</v>
      </c>
      <c r="B43" s="383" t="s">
        <v>64</v>
      </c>
      <c r="C43" s="387"/>
    </row>
    <row r="44" spans="1:3" ht="13.5">
      <c r="A44" s="393">
        <v>509</v>
      </c>
      <c r="B44" s="393" t="s">
        <v>2868</v>
      </c>
      <c r="C44" s="382">
        <f>SUM(C45:C49)</f>
        <v>3756.1899999999996</v>
      </c>
    </row>
    <row r="45" spans="1:3" ht="13.5">
      <c r="A45" s="384" t="s">
        <v>65</v>
      </c>
      <c r="B45" s="384" t="s">
        <v>66</v>
      </c>
      <c r="C45" s="385">
        <v>2209.87</v>
      </c>
    </row>
    <row r="46" spans="1:3" ht="13.5">
      <c r="A46" s="384" t="s">
        <v>2113</v>
      </c>
      <c r="B46" s="384" t="s">
        <v>2114</v>
      </c>
      <c r="C46" s="385">
        <v>138.83</v>
      </c>
    </row>
    <row r="47" spans="1:3" ht="13.5">
      <c r="A47" s="384" t="s">
        <v>2115</v>
      </c>
      <c r="B47" s="384" t="s">
        <v>2116</v>
      </c>
      <c r="C47" s="385">
        <v>159</v>
      </c>
    </row>
    <row r="48" spans="1:3" ht="13.5">
      <c r="A48" s="384" t="s">
        <v>2117</v>
      </c>
      <c r="B48" s="384" t="s">
        <v>2118</v>
      </c>
      <c r="C48" s="385">
        <v>19.95</v>
      </c>
    </row>
    <row r="49" spans="1:3" ht="13.5">
      <c r="A49" s="384" t="s">
        <v>2119</v>
      </c>
      <c r="B49" s="384" t="s">
        <v>2120</v>
      </c>
      <c r="C49" s="385">
        <v>1228.54</v>
      </c>
    </row>
    <row r="50" spans="1:3" ht="13.5">
      <c r="A50" s="381">
        <v>510</v>
      </c>
      <c r="B50" s="381" t="s">
        <v>2869</v>
      </c>
      <c r="C50" s="382">
        <f>SUM(C51:C53)</f>
        <v>120</v>
      </c>
    </row>
    <row r="51" spans="1:3" ht="13.5">
      <c r="A51" s="383">
        <v>51002</v>
      </c>
      <c r="B51" s="383" t="s">
        <v>2121</v>
      </c>
      <c r="C51" s="387">
        <v>120</v>
      </c>
    </row>
    <row r="52" spans="1:3" ht="13.5">
      <c r="A52" s="383">
        <v>51003</v>
      </c>
      <c r="B52" s="383" t="s">
        <v>2122</v>
      </c>
      <c r="C52" s="387"/>
    </row>
    <row r="53" spans="1:3" ht="13.5">
      <c r="A53" s="383">
        <v>51004</v>
      </c>
      <c r="B53" s="383" t="s">
        <v>2123</v>
      </c>
      <c r="C53" s="387"/>
    </row>
    <row r="54" spans="1:3" ht="13.5">
      <c r="A54" s="381">
        <v>511</v>
      </c>
      <c r="B54" s="381" t="s">
        <v>2870</v>
      </c>
      <c r="C54" s="382">
        <f>SUM(C55:C56)</f>
        <v>1014</v>
      </c>
    </row>
    <row r="55" spans="1:3" ht="13.5">
      <c r="A55" s="384" t="s">
        <v>2124</v>
      </c>
      <c r="B55" s="384" t="s">
        <v>2125</v>
      </c>
      <c r="C55" s="385">
        <v>1014</v>
      </c>
    </row>
    <row r="56" spans="1:3" ht="13.5">
      <c r="A56" s="383">
        <v>51103</v>
      </c>
      <c r="B56" s="383" t="s">
        <v>2126</v>
      </c>
      <c r="C56" s="387"/>
    </row>
    <row r="57" spans="1:3" ht="13.5">
      <c r="A57" s="381">
        <v>512</v>
      </c>
      <c r="B57" s="388" t="s">
        <v>3695</v>
      </c>
      <c r="C57" s="382">
        <f>SUM(C58:C59)</f>
        <v>2318</v>
      </c>
    </row>
    <row r="58" spans="1:3" ht="13.5">
      <c r="A58" s="383">
        <v>51201</v>
      </c>
      <c r="B58" s="389" t="s">
        <v>2127</v>
      </c>
      <c r="C58" s="387">
        <v>2318</v>
      </c>
    </row>
    <row r="59" spans="1:3" ht="13.5">
      <c r="A59" s="383">
        <v>51202</v>
      </c>
      <c r="B59" s="389" t="s">
        <v>2128</v>
      </c>
      <c r="C59" s="387"/>
    </row>
    <row r="60" spans="1:3" ht="13.5">
      <c r="A60" s="381">
        <v>513</v>
      </c>
      <c r="B60" s="390" t="s">
        <v>3595</v>
      </c>
      <c r="C60" s="382">
        <f>SUM(C61:C61)</f>
        <v>1800</v>
      </c>
    </row>
    <row r="61" spans="1:3" ht="13.5">
      <c r="A61" s="383" t="s">
        <v>2129</v>
      </c>
      <c r="B61" s="384" t="s">
        <v>2130</v>
      </c>
      <c r="C61" s="385">
        <v>1800</v>
      </c>
    </row>
    <row r="62" spans="1:3" ht="13.5">
      <c r="A62" s="381">
        <v>514</v>
      </c>
      <c r="B62" s="390" t="s">
        <v>2871</v>
      </c>
      <c r="C62" s="382">
        <f>SUM(C63:C64)</f>
        <v>15666</v>
      </c>
    </row>
    <row r="63" spans="1:3" ht="13.5">
      <c r="A63" s="383">
        <v>51401</v>
      </c>
      <c r="B63" s="391" t="s">
        <v>2131</v>
      </c>
      <c r="C63" s="387">
        <v>1000</v>
      </c>
    </row>
    <row r="64" spans="1:3" ht="13.5">
      <c r="A64" s="383">
        <v>51402</v>
      </c>
      <c r="B64" s="391" t="s">
        <v>2132</v>
      </c>
      <c r="C64" s="387">
        <v>14666</v>
      </c>
    </row>
    <row r="65" spans="1:3" ht="13.5">
      <c r="A65" s="381">
        <v>599</v>
      </c>
      <c r="B65" s="390" t="s">
        <v>2872</v>
      </c>
      <c r="C65" s="382">
        <f>SUM(C66:C66)</f>
        <v>3399.14</v>
      </c>
    </row>
    <row r="66" spans="1:3" ht="13.5">
      <c r="A66" s="384" t="s">
        <v>2133</v>
      </c>
      <c r="B66" s="384" t="s">
        <v>2733</v>
      </c>
      <c r="C66" s="385">
        <v>3399.14</v>
      </c>
    </row>
    <row r="67" spans="1:3" ht="13.5">
      <c r="A67" s="583" t="s">
        <v>2873</v>
      </c>
      <c r="B67" s="584"/>
      <c r="C67" s="392">
        <f>SUM(C5,C10,C20,C26,C30,C34,C37,C41,C44,C50,C54,C57,C60,C62,C65)</f>
        <v>64770</v>
      </c>
    </row>
    <row r="68" spans="1:3" ht="42.75" customHeight="1">
      <c r="A68" s="585" t="s">
        <v>2874</v>
      </c>
      <c r="B68" s="585"/>
      <c r="C68" s="585"/>
    </row>
  </sheetData>
  <sheetProtection/>
  <mergeCells count="3">
    <mergeCell ref="A67:B67"/>
    <mergeCell ref="A68:C68"/>
    <mergeCell ref="A2:C2"/>
  </mergeCells>
  <printOptions horizontalCentered="1" verticalCentered="1"/>
  <pageMargins left="0.551181102362205" right="0.551181102362205" top="0.9842519685039371" bottom="0.9842519685039371" header="0.511811023622047" footer="0.511811023622047"/>
  <pageSetup orientation="portrait" paperSize="9"/>
</worksheet>
</file>

<file path=xl/worksheets/sheet17.xml><?xml version="1.0" encoding="utf-8"?>
<worksheet xmlns="http://schemas.openxmlformats.org/spreadsheetml/2006/main" xmlns:r="http://schemas.openxmlformats.org/officeDocument/2006/relationships">
  <dimension ref="A1:C31"/>
  <sheetViews>
    <sheetView workbookViewId="0" topLeftCell="A4">
      <selection activeCell="I31" sqref="I31"/>
    </sheetView>
  </sheetViews>
  <sheetFormatPr defaultColWidth="9.00390625" defaultRowHeight="13.5"/>
  <cols>
    <col min="1" max="1" width="17.50390625" style="0" customWidth="1"/>
    <col min="2" max="2" width="31.875" style="0" customWidth="1"/>
    <col min="3" max="3" width="40.00390625" style="0" customWidth="1"/>
  </cols>
  <sheetData>
    <row r="1" spans="1:3" ht="31.5" customHeight="1">
      <c r="A1" s="162" t="s">
        <v>2136</v>
      </c>
      <c r="B1" s="163"/>
      <c r="C1" s="164"/>
    </row>
    <row r="2" spans="1:3" ht="33.75" customHeight="1">
      <c r="A2" s="586" t="s">
        <v>558</v>
      </c>
      <c r="B2" s="586"/>
      <c r="C2" s="586"/>
    </row>
    <row r="3" spans="1:3" ht="23.25" customHeight="1">
      <c r="A3" s="394"/>
      <c r="B3" s="166"/>
      <c r="C3" s="395" t="s">
        <v>3454</v>
      </c>
    </row>
    <row r="4" spans="1:3" ht="19.5" customHeight="1">
      <c r="A4" s="396" t="s">
        <v>2859</v>
      </c>
      <c r="B4" s="397" t="s">
        <v>3455</v>
      </c>
      <c r="C4" s="397" t="s">
        <v>3553</v>
      </c>
    </row>
    <row r="5" spans="1:3" ht="19.5" customHeight="1">
      <c r="A5" s="398">
        <v>501</v>
      </c>
      <c r="B5" s="398" t="s">
        <v>2860</v>
      </c>
      <c r="C5" s="399">
        <f>SUM(C6:C9)</f>
        <v>12472.43</v>
      </c>
    </row>
    <row r="6" spans="1:3" ht="19.5" customHeight="1">
      <c r="A6" s="400" t="s">
        <v>18</v>
      </c>
      <c r="B6" s="263" t="s">
        <v>19</v>
      </c>
      <c r="C6" s="401">
        <v>7629.43</v>
      </c>
    </row>
    <row r="7" spans="1:3" ht="19.5" customHeight="1">
      <c r="A7" s="400" t="s">
        <v>20</v>
      </c>
      <c r="B7" s="263" t="s">
        <v>21</v>
      </c>
      <c r="C7" s="401">
        <v>2745.39</v>
      </c>
    </row>
    <row r="8" spans="1:3" ht="19.5" customHeight="1">
      <c r="A8" s="400" t="s">
        <v>22</v>
      </c>
      <c r="B8" s="263" t="s">
        <v>23</v>
      </c>
      <c r="C8" s="401">
        <v>1700.41</v>
      </c>
    </row>
    <row r="9" spans="1:3" ht="19.5" customHeight="1">
      <c r="A9" s="400" t="s">
        <v>24</v>
      </c>
      <c r="B9" s="263" t="s">
        <v>25</v>
      </c>
      <c r="C9" s="401">
        <v>397.2</v>
      </c>
    </row>
    <row r="10" spans="1:3" ht="19.5" customHeight="1">
      <c r="A10" s="398">
        <v>502</v>
      </c>
      <c r="B10" s="398" t="s">
        <v>2861</v>
      </c>
      <c r="C10" s="399">
        <f>SUM(C11:C19)</f>
        <v>3839.1200000000003</v>
      </c>
    </row>
    <row r="11" spans="1:3" ht="19.5" customHeight="1">
      <c r="A11" s="263" t="s">
        <v>26</v>
      </c>
      <c r="B11" s="263" t="s">
        <v>27</v>
      </c>
      <c r="C11" s="401">
        <v>2262</v>
      </c>
    </row>
    <row r="12" spans="1:3" ht="19.5" customHeight="1">
      <c r="A12" s="263" t="s">
        <v>28</v>
      </c>
      <c r="B12" s="263" t="s">
        <v>29</v>
      </c>
      <c r="C12" s="401">
        <v>2.5</v>
      </c>
    </row>
    <row r="13" spans="1:3" ht="19.5" customHeight="1">
      <c r="A13" s="263" t="s">
        <v>30</v>
      </c>
      <c r="B13" s="263" t="s">
        <v>31</v>
      </c>
      <c r="C13" s="401">
        <v>8</v>
      </c>
    </row>
    <row r="14" spans="1:3" ht="19.5" customHeight="1">
      <c r="A14" s="263" t="s">
        <v>32</v>
      </c>
      <c r="B14" s="263" t="s">
        <v>33</v>
      </c>
      <c r="C14" s="401">
        <v>22</v>
      </c>
    </row>
    <row r="15" spans="1:3" ht="19.5" customHeight="1">
      <c r="A15" s="263" t="s">
        <v>34</v>
      </c>
      <c r="B15" s="263" t="s">
        <v>35</v>
      </c>
      <c r="C15" s="401">
        <v>1081.31</v>
      </c>
    </row>
    <row r="16" spans="1:3" ht="19.5" customHeight="1">
      <c r="A16" s="263" t="s">
        <v>36</v>
      </c>
      <c r="B16" s="263" t="s">
        <v>37</v>
      </c>
      <c r="C16" s="401">
        <v>127.17</v>
      </c>
    </row>
    <row r="17" spans="1:3" ht="19.5" customHeight="1">
      <c r="A17" s="263" t="s">
        <v>38</v>
      </c>
      <c r="B17" s="263" t="s">
        <v>39</v>
      </c>
      <c r="C17" s="401">
        <v>138.69</v>
      </c>
    </row>
    <row r="18" spans="1:3" ht="19.5" customHeight="1">
      <c r="A18" s="263" t="s">
        <v>40</v>
      </c>
      <c r="B18" s="263" t="s">
        <v>41</v>
      </c>
      <c r="C18" s="401">
        <v>70.65</v>
      </c>
    </row>
    <row r="19" spans="1:3" ht="19.5" customHeight="1">
      <c r="A19" s="263" t="s">
        <v>42</v>
      </c>
      <c r="B19" s="263" t="s">
        <v>43</v>
      </c>
      <c r="C19" s="401">
        <v>126.8</v>
      </c>
    </row>
    <row r="20" spans="1:3" ht="19.5" customHeight="1">
      <c r="A20" s="398">
        <v>505</v>
      </c>
      <c r="B20" s="398" t="s">
        <v>2864</v>
      </c>
      <c r="C20" s="399">
        <f>SUM(C21:C23)</f>
        <v>10928.27</v>
      </c>
    </row>
    <row r="21" spans="1:3" ht="19.5" customHeight="1">
      <c r="A21" s="263" t="s">
        <v>49</v>
      </c>
      <c r="B21" s="263" t="s">
        <v>50</v>
      </c>
      <c r="C21" s="401">
        <v>10489.27</v>
      </c>
    </row>
    <row r="22" spans="1:3" ht="19.5" customHeight="1">
      <c r="A22" s="263" t="s">
        <v>51</v>
      </c>
      <c r="B22" s="263" t="s">
        <v>52</v>
      </c>
      <c r="C22" s="401">
        <v>439</v>
      </c>
    </row>
    <row r="23" spans="1:3" ht="19.5" customHeight="1">
      <c r="A23" s="263">
        <v>50599</v>
      </c>
      <c r="B23" s="263" t="s">
        <v>53</v>
      </c>
      <c r="C23" s="401"/>
    </row>
    <row r="24" spans="1:3" ht="19.5" customHeight="1">
      <c r="A24" s="398">
        <v>509</v>
      </c>
      <c r="B24" s="398" t="s">
        <v>2868</v>
      </c>
      <c r="C24" s="399">
        <f>SUM(C25:C29)</f>
        <v>1394.18</v>
      </c>
    </row>
    <row r="25" spans="1:3" ht="19.5" customHeight="1">
      <c r="A25" s="263" t="s">
        <v>65</v>
      </c>
      <c r="B25" s="263" t="s">
        <v>66</v>
      </c>
      <c r="C25" s="401">
        <v>1377.74</v>
      </c>
    </row>
    <row r="26" spans="1:3" ht="19.5" customHeight="1">
      <c r="A26" s="263" t="s">
        <v>2113</v>
      </c>
      <c r="B26" s="263" t="s">
        <v>2114</v>
      </c>
      <c r="C26" s="401"/>
    </row>
    <row r="27" spans="1:3" ht="19.5" customHeight="1">
      <c r="A27" s="263" t="s">
        <v>2115</v>
      </c>
      <c r="B27" s="263" t="s">
        <v>2116</v>
      </c>
      <c r="C27" s="401"/>
    </row>
    <row r="28" spans="1:3" ht="19.5" customHeight="1">
      <c r="A28" s="263" t="s">
        <v>2117</v>
      </c>
      <c r="B28" s="263" t="s">
        <v>2118</v>
      </c>
      <c r="C28" s="401">
        <v>16.44</v>
      </c>
    </row>
    <row r="29" spans="1:3" ht="19.5" customHeight="1">
      <c r="A29" s="263" t="s">
        <v>2119</v>
      </c>
      <c r="B29" s="263" t="s">
        <v>2120</v>
      </c>
      <c r="C29" s="401"/>
    </row>
    <row r="30" spans="1:3" ht="19.5" customHeight="1">
      <c r="A30" s="587" t="s">
        <v>2873</v>
      </c>
      <c r="B30" s="588"/>
      <c r="C30" s="402">
        <f>SUM(C5,C10,C20,C24)</f>
        <v>28634</v>
      </c>
    </row>
    <row r="31" spans="1:3" ht="42.75" customHeight="1">
      <c r="A31" s="585" t="s">
        <v>2874</v>
      </c>
      <c r="B31" s="585"/>
      <c r="C31" s="585"/>
    </row>
  </sheetData>
  <mergeCells count="3">
    <mergeCell ref="A2:C2"/>
    <mergeCell ref="A30:B30"/>
    <mergeCell ref="A31:C31"/>
  </mergeCells>
  <printOptions horizontalCentered="1" verticalCentered="1"/>
  <pageMargins left="1.3385826771653544" right="0.35433070866141736" top="0.984251968503937" bottom="0.984251968503937" header="0.5118110236220472" footer="0.5118110236220472"/>
  <pageSetup orientation="portrait" paperSize="9" scale="85" r:id="rId1"/>
</worksheet>
</file>

<file path=xl/worksheets/sheet18.xml><?xml version="1.0" encoding="utf-8"?>
<worksheet xmlns="http://schemas.openxmlformats.org/spreadsheetml/2006/main" xmlns:r="http://schemas.openxmlformats.org/officeDocument/2006/relationships">
  <sheetPr>
    <pageSetUpPr fitToPage="1"/>
  </sheetPr>
  <dimension ref="A1:C49"/>
  <sheetViews>
    <sheetView zoomScaleSheetLayoutView="100" workbookViewId="0" topLeftCell="A1">
      <selection activeCell="D31" sqref="D31"/>
    </sheetView>
  </sheetViews>
  <sheetFormatPr defaultColWidth="9.00390625" defaultRowHeight="13.5"/>
  <cols>
    <col min="1" max="1" width="16.50390625" style="147" customWidth="1"/>
    <col min="2" max="2" width="42.00390625" style="148" customWidth="1"/>
    <col min="3" max="3" width="30.50390625" style="147" customWidth="1"/>
    <col min="4" max="16384" width="9.00390625" style="147" customWidth="1"/>
  </cols>
  <sheetData>
    <row r="1" spans="1:2" ht="23.25" customHeight="1">
      <c r="A1" s="149" t="s">
        <v>2106</v>
      </c>
      <c r="B1" s="58"/>
    </row>
    <row r="2" spans="1:3" ht="37.5" customHeight="1">
      <c r="A2" s="589" t="s">
        <v>2103</v>
      </c>
      <c r="B2" s="589"/>
      <c r="C2" s="589"/>
    </row>
    <row r="3" spans="2:3" ht="20.25" customHeight="1">
      <c r="B3" s="150"/>
      <c r="C3" s="151" t="s">
        <v>3454</v>
      </c>
    </row>
    <row r="4" spans="1:3" ht="28.5" customHeight="1">
      <c r="A4" s="152" t="s">
        <v>2875</v>
      </c>
      <c r="B4" s="153" t="s">
        <v>2876</v>
      </c>
      <c r="C4" s="154" t="s">
        <v>3553</v>
      </c>
    </row>
    <row r="5" spans="1:3" ht="18.75" customHeight="1">
      <c r="A5" s="155"/>
      <c r="B5" s="155" t="s">
        <v>2830</v>
      </c>
      <c r="C5" s="156">
        <f>C6+C20+C45</f>
        <v>28634.000000000004</v>
      </c>
    </row>
    <row r="6" spans="1:3" ht="18.75" customHeight="1">
      <c r="A6" s="155" t="s">
        <v>2877</v>
      </c>
      <c r="B6" s="155" t="s">
        <v>2878</v>
      </c>
      <c r="C6" s="156">
        <f>SUM(C7:C19)</f>
        <v>22961.700000000004</v>
      </c>
    </row>
    <row r="7" spans="1:3" ht="18.75" customHeight="1">
      <c r="A7" s="155" t="s">
        <v>2879</v>
      </c>
      <c r="B7" s="155" t="s">
        <v>2880</v>
      </c>
      <c r="C7" s="157">
        <v>7374.61</v>
      </c>
    </row>
    <row r="8" spans="1:3" ht="18.75" customHeight="1">
      <c r="A8" s="155" t="s">
        <v>2881</v>
      </c>
      <c r="B8" s="155" t="s">
        <v>2882</v>
      </c>
      <c r="C8" s="157">
        <v>3711.02</v>
      </c>
    </row>
    <row r="9" spans="1:3" ht="18.75" customHeight="1">
      <c r="A9" s="155" t="s">
        <v>2883</v>
      </c>
      <c r="B9" s="155" t="s">
        <v>2884</v>
      </c>
      <c r="C9" s="157">
        <v>228.94</v>
      </c>
    </row>
    <row r="10" spans="1:3" ht="18.75" customHeight="1">
      <c r="A10" s="155" t="s">
        <v>2885</v>
      </c>
      <c r="B10" s="155" t="s">
        <v>2886</v>
      </c>
      <c r="C10" s="157">
        <v>375.9</v>
      </c>
    </row>
    <row r="11" spans="1:3" ht="18.75" customHeight="1">
      <c r="A11" s="155" t="s">
        <v>2887</v>
      </c>
      <c r="B11" s="155" t="s">
        <v>2888</v>
      </c>
      <c r="C11" s="157">
        <v>3140.69</v>
      </c>
    </row>
    <row r="12" spans="1:3" ht="18.75" customHeight="1">
      <c r="A12" s="155" t="s">
        <v>2889</v>
      </c>
      <c r="B12" s="158" t="s">
        <v>2890</v>
      </c>
      <c r="C12" s="157">
        <v>2321.49</v>
      </c>
    </row>
    <row r="13" spans="1:3" ht="18.75" customHeight="1">
      <c r="A13" s="155" t="s">
        <v>2891</v>
      </c>
      <c r="B13" s="158" t="s">
        <v>2892</v>
      </c>
      <c r="C13" s="157">
        <v>1160.77</v>
      </c>
    </row>
    <row r="14" spans="1:3" ht="18.75" customHeight="1">
      <c r="A14" s="155" t="s">
        <v>2893</v>
      </c>
      <c r="B14" s="159" t="s">
        <v>2894</v>
      </c>
      <c r="C14" s="157">
        <v>887.2</v>
      </c>
    </row>
    <row r="15" spans="1:3" ht="18.75" customHeight="1">
      <c r="A15" s="159" t="s">
        <v>2895</v>
      </c>
      <c r="B15" s="159" t="s">
        <v>2896</v>
      </c>
      <c r="C15" s="160"/>
    </row>
    <row r="16" spans="1:3" ht="18.75" customHeight="1">
      <c r="A16" s="155" t="s">
        <v>2897</v>
      </c>
      <c r="B16" s="155" t="s">
        <v>2898</v>
      </c>
      <c r="C16" s="157">
        <v>168.88</v>
      </c>
    </row>
    <row r="17" spans="1:3" ht="18.75" customHeight="1">
      <c r="A17" s="155" t="s">
        <v>2899</v>
      </c>
      <c r="B17" s="155" t="s">
        <v>2900</v>
      </c>
      <c r="C17" s="157">
        <v>2489.8</v>
      </c>
    </row>
    <row r="18" spans="1:3" ht="18.75" customHeight="1">
      <c r="A18" s="155" t="s">
        <v>2901</v>
      </c>
      <c r="B18" s="159" t="s">
        <v>2902</v>
      </c>
      <c r="C18" s="157"/>
    </row>
    <row r="19" spans="1:3" ht="18.75" customHeight="1">
      <c r="A19" s="159" t="s">
        <v>2903</v>
      </c>
      <c r="B19" s="159" t="s">
        <v>2904</v>
      </c>
      <c r="C19" s="161">
        <v>1102.4</v>
      </c>
    </row>
    <row r="20" spans="1:3" ht="18.75" customHeight="1">
      <c r="A20" s="155" t="s">
        <v>2905</v>
      </c>
      <c r="B20" s="155" t="s">
        <v>2906</v>
      </c>
      <c r="C20" s="156">
        <f>SUM(C21:C44)</f>
        <v>4278.119999999999</v>
      </c>
    </row>
    <row r="21" spans="1:3" ht="18.75" customHeight="1">
      <c r="A21" s="155" t="s">
        <v>2907</v>
      </c>
      <c r="B21" s="155" t="s">
        <v>2908</v>
      </c>
      <c r="C21" s="157">
        <v>989.45</v>
      </c>
    </row>
    <row r="22" spans="1:3" ht="18.75" customHeight="1">
      <c r="A22" s="155" t="s">
        <v>2909</v>
      </c>
      <c r="B22" s="155" t="s">
        <v>2910</v>
      </c>
      <c r="C22" s="157">
        <v>30.3</v>
      </c>
    </row>
    <row r="23" spans="1:3" ht="18.75" customHeight="1">
      <c r="A23" s="155" t="s">
        <v>2911</v>
      </c>
      <c r="B23" s="155" t="s">
        <v>2912</v>
      </c>
      <c r="C23" s="157"/>
    </row>
    <row r="24" spans="1:3" ht="18.75" customHeight="1">
      <c r="A24" s="155" t="s">
        <v>2913</v>
      </c>
      <c r="B24" s="155" t="s">
        <v>2914</v>
      </c>
      <c r="C24" s="157">
        <v>0.8</v>
      </c>
    </row>
    <row r="25" spans="1:3" ht="18.75" customHeight="1">
      <c r="A25" s="155" t="s">
        <v>2915</v>
      </c>
      <c r="B25" s="155" t="s">
        <v>2916</v>
      </c>
      <c r="C25" s="157">
        <v>12.41</v>
      </c>
    </row>
    <row r="26" spans="1:3" ht="18.75" customHeight="1">
      <c r="A26" s="155" t="s">
        <v>2917</v>
      </c>
      <c r="B26" s="155" t="s">
        <v>2918</v>
      </c>
      <c r="C26" s="157">
        <v>41.93</v>
      </c>
    </row>
    <row r="27" spans="1:3" ht="18.75" customHeight="1">
      <c r="A27" s="155" t="s">
        <v>2919</v>
      </c>
      <c r="B27" s="155" t="s">
        <v>2920</v>
      </c>
      <c r="C27" s="157">
        <v>50.66</v>
      </c>
    </row>
    <row r="28" spans="1:3" ht="18.75" customHeight="1">
      <c r="A28" s="155" t="s">
        <v>2921</v>
      </c>
      <c r="B28" s="155" t="s">
        <v>2922</v>
      </c>
      <c r="C28" s="157">
        <v>3.58</v>
      </c>
    </row>
    <row r="29" spans="1:3" ht="18.75" customHeight="1">
      <c r="A29" s="155" t="s">
        <v>2923</v>
      </c>
      <c r="B29" s="155" t="s">
        <v>2924</v>
      </c>
      <c r="C29" s="157">
        <v>438.55</v>
      </c>
    </row>
    <row r="30" spans="1:3" ht="18.75" customHeight="1">
      <c r="A30" s="159" t="s">
        <v>2925</v>
      </c>
      <c r="B30" s="159" t="s">
        <v>2926</v>
      </c>
      <c r="C30" s="160"/>
    </row>
    <row r="31" spans="1:3" ht="18.75" customHeight="1">
      <c r="A31" s="155" t="s">
        <v>2927</v>
      </c>
      <c r="B31" s="155" t="s">
        <v>2928</v>
      </c>
      <c r="C31" s="157">
        <v>71.35</v>
      </c>
    </row>
    <row r="32" spans="1:3" ht="18.75" customHeight="1">
      <c r="A32" s="155" t="s">
        <v>2929</v>
      </c>
      <c r="B32" s="155" t="s">
        <v>2930</v>
      </c>
      <c r="C32" s="157">
        <v>10.8</v>
      </c>
    </row>
    <row r="33" spans="1:3" ht="18.75" customHeight="1">
      <c r="A33" s="155" t="s">
        <v>2931</v>
      </c>
      <c r="B33" s="155" t="s">
        <v>2932</v>
      </c>
      <c r="C33" s="157">
        <v>2.5</v>
      </c>
    </row>
    <row r="34" spans="1:3" ht="18.75" customHeight="1">
      <c r="A34" s="155" t="s">
        <v>2933</v>
      </c>
      <c r="B34" s="155" t="s">
        <v>2934</v>
      </c>
      <c r="C34" s="157">
        <v>10</v>
      </c>
    </row>
    <row r="35" spans="1:3" ht="18.75" customHeight="1">
      <c r="A35" s="155" t="s">
        <v>2935</v>
      </c>
      <c r="B35" s="155" t="s">
        <v>2936</v>
      </c>
      <c r="C35" s="157">
        <v>133.87</v>
      </c>
    </row>
    <row r="36" spans="1:3" ht="18.75" customHeight="1">
      <c r="A36" s="155" t="s">
        <v>2937</v>
      </c>
      <c r="B36" s="159" t="s">
        <v>2938</v>
      </c>
      <c r="C36" s="157">
        <v>12</v>
      </c>
    </row>
    <row r="37" spans="1:3" ht="18.75" customHeight="1">
      <c r="A37" s="159" t="s">
        <v>2939</v>
      </c>
      <c r="B37" s="159" t="s">
        <v>2940</v>
      </c>
      <c r="C37" s="157">
        <v>10</v>
      </c>
    </row>
    <row r="38" spans="1:3" ht="18.75" customHeight="1">
      <c r="A38" s="155" t="s">
        <v>2941</v>
      </c>
      <c r="B38" s="155" t="s">
        <v>2942</v>
      </c>
      <c r="C38" s="160">
        <v>1373.91</v>
      </c>
    </row>
    <row r="39" spans="1:3" ht="18.75" customHeight="1">
      <c r="A39" s="155" t="s">
        <v>2943</v>
      </c>
      <c r="B39" s="155" t="s">
        <v>2944</v>
      </c>
      <c r="C39" s="160">
        <v>29.2</v>
      </c>
    </row>
    <row r="40" spans="1:3" ht="18.75" customHeight="1">
      <c r="A40" s="159" t="s">
        <v>2945</v>
      </c>
      <c r="B40" s="159" t="s">
        <v>2946</v>
      </c>
      <c r="C40" s="160"/>
    </row>
    <row r="41" spans="1:3" ht="18.75" customHeight="1">
      <c r="A41" s="155" t="s">
        <v>2947</v>
      </c>
      <c r="B41" s="155" t="s">
        <v>2948</v>
      </c>
      <c r="C41" s="160">
        <v>177.19</v>
      </c>
    </row>
    <row r="42" spans="1:3" ht="18.75" customHeight="1">
      <c r="A42" s="155" t="s">
        <v>2949</v>
      </c>
      <c r="B42" s="155" t="s">
        <v>2950</v>
      </c>
      <c r="C42" s="160">
        <v>746.72</v>
      </c>
    </row>
    <row r="43" spans="1:3" ht="18.75" customHeight="1">
      <c r="A43" s="155" t="s">
        <v>2951</v>
      </c>
      <c r="B43" s="155" t="s">
        <v>2952</v>
      </c>
      <c r="C43" s="160"/>
    </row>
    <row r="44" spans="1:3" ht="18.75" customHeight="1">
      <c r="A44" s="155" t="s">
        <v>2953</v>
      </c>
      <c r="B44" s="155" t="s">
        <v>2954</v>
      </c>
      <c r="C44" s="160">
        <v>132.9</v>
      </c>
    </row>
    <row r="45" spans="1:3" ht="18.75" customHeight="1">
      <c r="A45" s="155" t="s">
        <v>2955</v>
      </c>
      <c r="B45" s="155" t="s">
        <v>2868</v>
      </c>
      <c r="C45" s="156">
        <f>SUM(C46:C49)</f>
        <v>1394.18</v>
      </c>
    </row>
    <row r="46" spans="1:3" ht="18.75" customHeight="1">
      <c r="A46" s="155" t="s">
        <v>2956</v>
      </c>
      <c r="B46" s="155" t="s">
        <v>2957</v>
      </c>
      <c r="C46" s="160">
        <v>10.55</v>
      </c>
    </row>
    <row r="47" spans="1:3" ht="18.75" customHeight="1">
      <c r="A47" s="155" t="s">
        <v>2958</v>
      </c>
      <c r="B47" s="155" t="s">
        <v>2959</v>
      </c>
      <c r="C47" s="160">
        <v>5.9</v>
      </c>
    </row>
    <row r="48" spans="1:3" ht="18.75" customHeight="1">
      <c r="A48" s="155" t="s">
        <v>2960</v>
      </c>
      <c r="B48" s="155" t="s">
        <v>2961</v>
      </c>
      <c r="C48" s="160">
        <v>1375.98</v>
      </c>
    </row>
    <row r="49" spans="1:3" ht="14.25">
      <c r="A49" s="155" t="s">
        <v>2962</v>
      </c>
      <c r="B49" s="155" t="s">
        <v>2963</v>
      </c>
      <c r="C49" s="160">
        <v>1.75</v>
      </c>
    </row>
  </sheetData>
  <sheetProtection/>
  <mergeCells count="1">
    <mergeCell ref="A2:C2"/>
  </mergeCells>
  <printOptions horizontalCentered="1" verticalCentered="1"/>
  <pageMargins left="0.551181102362205" right="0.551181102362205" top="0.275590551181102" bottom="0.19685039370078702" header="0.590551181102362" footer="0.15748031496063"/>
  <pageSetup firstPageNumber="135" useFirstPageNumber="1" fitToHeight="1" fitToWidth="1" orientation="portrait" paperSize="9" scale="83" r:id="rId1"/>
</worksheet>
</file>

<file path=xl/worksheets/sheet19.xml><?xml version="1.0" encoding="utf-8"?>
<worksheet xmlns="http://schemas.openxmlformats.org/spreadsheetml/2006/main" xmlns:r="http://schemas.openxmlformats.org/officeDocument/2006/relationships">
  <sheetPr>
    <pageSetUpPr fitToPage="1"/>
  </sheetPr>
  <dimension ref="A1:D57"/>
  <sheetViews>
    <sheetView zoomScaleSheetLayoutView="100" workbookViewId="0" topLeftCell="A13">
      <selection activeCell="H15" sqref="H15"/>
    </sheetView>
  </sheetViews>
  <sheetFormatPr defaultColWidth="0" defaultRowHeight="13.5"/>
  <cols>
    <col min="1" max="1" width="44.125" style="142" customWidth="1"/>
    <col min="2" max="2" width="16.75390625" style="143" customWidth="1"/>
    <col min="3" max="252" width="9.00390625" style="142" customWidth="1"/>
    <col min="253" max="16384" width="0" style="142" hidden="1" customWidth="1"/>
  </cols>
  <sheetData>
    <row r="1" spans="1:2" s="141" customFormat="1" ht="36" customHeight="1">
      <c r="A1" s="145" t="s">
        <v>2369</v>
      </c>
      <c r="B1" s="144"/>
    </row>
    <row r="2" spans="1:4" s="141" customFormat="1" ht="37.5" customHeight="1">
      <c r="A2" s="593" t="s">
        <v>226</v>
      </c>
      <c r="B2" s="593"/>
      <c r="C2" s="593"/>
      <c r="D2" s="594"/>
    </row>
    <row r="3" spans="1:4" s="141" customFormat="1" ht="28.5" customHeight="1">
      <c r="A3" s="414"/>
      <c r="B3" s="146"/>
      <c r="C3" s="595" t="s">
        <v>227</v>
      </c>
      <c r="D3" s="596"/>
    </row>
    <row r="4" spans="1:4" ht="27">
      <c r="A4" s="405" t="s">
        <v>2107</v>
      </c>
      <c r="B4" s="405" t="s">
        <v>1897</v>
      </c>
      <c r="C4" s="405" t="s">
        <v>3661</v>
      </c>
      <c r="D4" s="405" t="s">
        <v>2108</v>
      </c>
    </row>
    <row r="5" spans="1:4" ht="14.25">
      <c r="A5" s="406" t="s">
        <v>2964</v>
      </c>
      <c r="B5" s="407">
        <f>SUM(B6,B9,B12,B15,B18,B21,B24,B27,B30,B33,B36,B39,B42,B45)</f>
        <v>0</v>
      </c>
      <c r="C5" s="407">
        <f>SUM(C6,C9,C12,C15,C18,C21,C24,C27,C30,C33,C36,C39,C42,C45)</f>
        <v>0</v>
      </c>
      <c r="D5" s="408" t="e">
        <f>C5/B5</f>
        <v>#DIV/0!</v>
      </c>
    </row>
    <row r="6" spans="1:4" ht="14.25">
      <c r="A6" s="409" t="s">
        <v>2109</v>
      </c>
      <c r="B6" s="410">
        <f>SUM(B7:B8)</f>
        <v>0</v>
      </c>
      <c r="C6" s="410">
        <f>SUM(C7:C8)</f>
        <v>0</v>
      </c>
      <c r="D6" s="408" t="e">
        <f aca="true" t="shared" si="0" ref="D6:D56">C6/B6</f>
        <v>#DIV/0!</v>
      </c>
    </row>
    <row r="7" spans="1:4" ht="14.25">
      <c r="A7" s="411" t="s">
        <v>2110</v>
      </c>
      <c r="B7" s="412"/>
      <c r="C7" s="412"/>
      <c r="D7" s="408" t="e">
        <f t="shared" si="0"/>
        <v>#DIV/0!</v>
      </c>
    </row>
    <row r="8" spans="1:4" ht="14.25">
      <c r="A8" s="411" t="s">
        <v>2835</v>
      </c>
      <c r="B8" s="412"/>
      <c r="C8" s="412"/>
      <c r="D8" s="408" t="e">
        <f t="shared" si="0"/>
        <v>#DIV/0!</v>
      </c>
    </row>
    <row r="9" spans="1:4" ht="14.25">
      <c r="A9" s="409" t="s">
        <v>2111</v>
      </c>
      <c r="B9" s="410">
        <f>SUM(B10:B11)</f>
        <v>0</v>
      </c>
      <c r="C9" s="410">
        <f>SUM(C10:C11)</f>
        <v>0</v>
      </c>
      <c r="D9" s="408" t="e">
        <f t="shared" si="0"/>
        <v>#DIV/0!</v>
      </c>
    </row>
    <row r="10" spans="1:4" ht="14.25">
      <c r="A10" s="411" t="s">
        <v>2110</v>
      </c>
      <c r="B10" s="412"/>
      <c r="C10" s="412"/>
      <c r="D10" s="408" t="e">
        <f t="shared" si="0"/>
        <v>#DIV/0!</v>
      </c>
    </row>
    <row r="11" spans="1:4" ht="14.25">
      <c r="A11" s="411" t="s">
        <v>2835</v>
      </c>
      <c r="B11" s="412"/>
      <c r="C11" s="412"/>
      <c r="D11" s="408" t="e">
        <f t="shared" si="0"/>
        <v>#DIV/0!</v>
      </c>
    </row>
    <row r="12" spans="1:4" ht="14.25">
      <c r="A12" s="409" t="s">
        <v>211</v>
      </c>
      <c r="B12" s="410">
        <f>SUM(B13:B14)</f>
        <v>0</v>
      </c>
      <c r="C12" s="410">
        <f>SUM(C13:C14)</f>
        <v>0</v>
      </c>
      <c r="D12" s="408" t="e">
        <f t="shared" si="0"/>
        <v>#DIV/0!</v>
      </c>
    </row>
    <row r="13" spans="1:4" ht="14.25">
      <c r="A13" s="411" t="s">
        <v>2110</v>
      </c>
      <c r="B13" s="412"/>
      <c r="C13" s="412"/>
      <c r="D13" s="408" t="e">
        <f t="shared" si="0"/>
        <v>#DIV/0!</v>
      </c>
    </row>
    <row r="14" spans="1:4" ht="14.25">
      <c r="A14" s="411" t="s">
        <v>2835</v>
      </c>
      <c r="B14" s="412"/>
      <c r="C14" s="412"/>
      <c r="D14" s="408" t="e">
        <f t="shared" si="0"/>
        <v>#DIV/0!</v>
      </c>
    </row>
    <row r="15" spans="1:4" ht="14.25">
      <c r="A15" s="409" t="s">
        <v>212</v>
      </c>
      <c r="B15" s="410">
        <f>SUM(B16:B17)</f>
        <v>0</v>
      </c>
      <c r="C15" s="410">
        <f>SUM(C16:C17)</f>
        <v>0</v>
      </c>
      <c r="D15" s="408" t="e">
        <f t="shared" si="0"/>
        <v>#DIV/0!</v>
      </c>
    </row>
    <row r="16" spans="1:4" ht="14.25">
      <c r="A16" s="411" t="s">
        <v>2110</v>
      </c>
      <c r="B16" s="412"/>
      <c r="C16" s="412"/>
      <c r="D16" s="408" t="e">
        <f t="shared" si="0"/>
        <v>#DIV/0!</v>
      </c>
    </row>
    <row r="17" spans="1:4" ht="14.25">
      <c r="A17" s="411" t="s">
        <v>2835</v>
      </c>
      <c r="B17" s="412"/>
      <c r="C17" s="412"/>
      <c r="D17" s="408" t="e">
        <f t="shared" si="0"/>
        <v>#DIV/0!</v>
      </c>
    </row>
    <row r="18" spans="1:4" ht="14.25">
      <c r="A18" s="409" t="s">
        <v>213</v>
      </c>
      <c r="B18" s="410">
        <f>SUM(B19:B20)</f>
        <v>0</v>
      </c>
      <c r="C18" s="410">
        <f>SUM(C19:C20)</f>
        <v>0</v>
      </c>
      <c r="D18" s="408" t="e">
        <f t="shared" si="0"/>
        <v>#DIV/0!</v>
      </c>
    </row>
    <row r="19" spans="1:4" ht="14.25">
      <c r="A19" s="411" t="s">
        <v>2110</v>
      </c>
      <c r="B19" s="412"/>
      <c r="C19" s="412"/>
      <c r="D19" s="408" t="e">
        <f t="shared" si="0"/>
        <v>#DIV/0!</v>
      </c>
    </row>
    <row r="20" spans="1:4" ht="14.25">
      <c r="A20" s="411" t="s">
        <v>2835</v>
      </c>
      <c r="B20" s="412"/>
      <c r="C20" s="412"/>
      <c r="D20" s="408" t="e">
        <f t="shared" si="0"/>
        <v>#DIV/0!</v>
      </c>
    </row>
    <row r="21" spans="1:4" ht="14.25">
      <c r="A21" s="409" t="s">
        <v>214</v>
      </c>
      <c r="B21" s="410">
        <f>SUM(B22:B23)</f>
        <v>0</v>
      </c>
      <c r="C21" s="410">
        <f>SUM(C22:C23)</f>
        <v>0</v>
      </c>
      <c r="D21" s="408" t="e">
        <f t="shared" si="0"/>
        <v>#DIV/0!</v>
      </c>
    </row>
    <row r="22" spans="1:4" ht="14.25">
      <c r="A22" s="411" t="s">
        <v>2110</v>
      </c>
      <c r="B22" s="412"/>
      <c r="C22" s="412"/>
      <c r="D22" s="408" t="e">
        <f t="shared" si="0"/>
        <v>#DIV/0!</v>
      </c>
    </row>
    <row r="23" spans="1:4" ht="14.25">
      <c r="A23" s="411" t="s">
        <v>2835</v>
      </c>
      <c r="B23" s="412"/>
      <c r="C23" s="412"/>
      <c r="D23" s="408" t="e">
        <f t="shared" si="0"/>
        <v>#DIV/0!</v>
      </c>
    </row>
    <row r="24" spans="1:4" ht="14.25">
      <c r="A24" s="409" t="s">
        <v>215</v>
      </c>
      <c r="B24" s="410">
        <f>SUM(B25:B26)</f>
        <v>0</v>
      </c>
      <c r="C24" s="410">
        <f>SUM(C25:C26)</f>
        <v>0</v>
      </c>
      <c r="D24" s="408" t="e">
        <f t="shared" si="0"/>
        <v>#DIV/0!</v>
      </c>
    </row>
    <row r="25" spans="1:4" ht="14.25">
      <c r="A25" s="411" t="s">
        <v>2110</v>
      </c>
      <c r="B25" s="412"/>
      <c r="C25" s="412"/>
      <c r="D25" s="408" t="e">
        <f t="shared" si="0"/>
        <v>#DIV/0!</v>
      </c>
    </row>
    <row r="26" spans="1:4" ht="14.25">
      <c r="A26" s="411" t="s">
        <v>2835</v>
      </c>
      <c r="B26" s="412"/>
      <c r="C26" s="412"/>
      <c r="D26" s="408" t="e">
        <f t="shared" si="0"/>
        <v>#DIV/0!</v>
      </c>
    </row>
    <row r="27" spans="1:4" ht="14.25">
      <c r="A27" s="409" t="s">
        <v>216</v>
      </c>
      <c r="B27" s="410">
        <f>SUM(B28:B29)</f>
        <v>0</v>
      </c>
      <c r="C27" s="410">
        <f>SUM(C28:C29)</f>
        <v>0</v>
      </c>
      <c r="D27" s="408" t="e">
        <f t="shared" si="0"/>
        <v>#DIV/0!</v>
      </c>
    </row>
    <row r="28" spans="1:4" ht="14.25">
      <c r="A28" s="411" t="s">
        <v>2110</v>
      </c>
      <c r="B28" s="412"/>
      <c r="C28" s="412"/>
      <c r="D28" s="408" t="e">
        <f t="shared" si="0"/>
        <v>#DIV/0!</v>
      </c>
    </row>
    <row r="29" spans="1:4" ht="14.25">
      <c r="A29" s="411" t="s">
        <v>2835</v>
      </c>
      <c r="B29" s="412"/>
      <c r="C29" s="412"/>
      <c r="D29" s="408" t="e">
        <f t="shared" si="0"/>
        <v>#DIV/0!</v>
      </c>
    </row>
    <row r="30" spans="1:4" ht="14.25">
      <c r="A30" s="409" t="s">
        <v>217</v>
      </c>
      <c r="B30" s="410">
        <f>SUM(B31:B32)</f>
        <v>0</v>
      </c>
      <c r="C30" s="410">
        <f>SUM(C31:C32)</f>
        <v>0</v>
      </c>
      <c r="D30" s="408" t="e">
        <f t="shared" si="0"/>
        <v>#DIV/0!</v>
      </c>
    </row>
    <row r="31" spans="1:4" ht="14.25">
      <c r="A31" s="411" t="s">
        <v>2110</v>
      </c>
      <c r="B31" s="412"/>
      <c r="C31" s="412"/>
      <c r="D31" s="408" t="e">
        <f t="shared" si="0"/>
        <v>#DIV/0!</v>
      </c>
    </row>
    <row r="32" spans="1:4" ht="14.25">
      <c r="A32" s="411" t="s">
        <v>2835</v>
      </c>
      <c r="B32" s="412"/>
      <c r="C32" s="412"/>
      <c r="D32" s="408" t="e">
        <f t="shared" si="0"/>
        <v>#DIV/0!</v>
      </c>
    </row>
    <row r="33" spans="1:4" ht="14.25">
      <c r="A33" s="409" t="s">
        <v>218</v>
      </c>
      <c r="B33" s="410">
        <f>SUM(B34:B35)</f>
        <v>0</v>
      </c>
      <c r="C33" s="410">
        <f>SUM(C34:C35)</f>
        <v>0</v>
      </c>
      <c r="D33" s="408" t="e">
        <f t="shared" si="0"/>
        <v>#DIV/0!</v>
      </c>
    </row>
    <row r="34" spans="1:4" ht="14.25">
      <c r="A34" s="411" t="s">
        <v>2110</v>
      </c>
      <c r="B34" s="412"/>
      <c r="C34" s="412"/>
      <c r="D34" s="408" t="e">
        <f t="shared" si="0"/>
        <v>#DIV/0!</v>
      </c>
    </row>
    <row r="35" spans="1:4" ht="14.25">
      <c r="A35" s="411" t="s">
        <v>2835</v>
      </c>
      <c r="B35" s="412"/>
      <c r="C35" s="412"/>
      <c r="D35" s="408" t="e">
        <f t="shared" si="0"/>
        <v>#DIV/0!</v>
      </c>
    </row>
    <row r="36" spans="1:4" ht="14.25">
      <c r="A36" s="409" t="s">
        <v>219</v>
      </c>
      <c r="B36" s="410">
        <f>SUM(B37:B38)</f>
        <v>0</v>
      </c>
      <c r="C36" s="410">
        <f>SUM(C37:C38)</f>
        <v>0</v>
      </c>
      <c r="D36" s="408" t="e">
        <f t="shared" si="0"/>
        <v>#DIV/0!</v>
      </c>
    </row>
    <row r="37" spans="1:4" ht="14.25">
      <c r="A37" s="411" t="s">
        <v>2110</v>
      </c>
      <c r="B37" s="412"/>
      <c r="C37" s="412"/>
      <c r="D37" s="408" t="e">
        <f t="shared" si="0"/>
        <v>#DIV/0!</v>
      </c>
    </row>
    <row r="38" spans="1:4" ht="14.25">
      <c r="A38" s="411" t="s">
        <v>2835</v>
      </c>
      <c r="B38" s="412"/>
      <c r="C38" s="412"/>
      <c r="D38" s="408" t="e">
        <f t="shared" si="0"/>
        <v>#DIV/0!</v>
      </c>
    </row>
    <row r="39" spans="1:4" ht="14.25">
      <c r="A39" s="409" t="s">
        <v>220</v>
      </c>
      <c r="B39" s="410">
        <f>SUM(B40:B41)</f>
        <v>0</v>
      </c>
      <c r="C39" s="410">
        <f>SUM(C40:C41)</f>
        <v>0</v>
      </c>
      <c r="D39" s="408" t="e">
        <f t="shared" si="0"/>
        <v>#DIV/0!</v>
      </c>
    </row>
    <row r="40" spans="1:4" ht="14.25">
      <c r="A40" s="411" t="s">
        <v>2110</v>
      </c>
      <c r="B40" s="412"/>
      <c r="C40" s="412"/>
      <c r="D40" s="408" t="e">
        <f t="shared" si="0"/>
        <v>#DIV/0!</v>
      </c>
    </row>
    <row r="41" spans="1:4" ht="14.25">
      <c r="A41" s="411" t="s">
        <v>2835</v>
      </c>
      <c r="B41" s="412"/>
      <c r="C41" s="412"/>
      <c r="D41" s="408" t="e">
        <f t="shared" si="0"/>
        <v>#DIV/0!</v>
      </c>
    </row>
    <row r="42" spans="1:4" ht="14.25">
      <c r="A42" s="409" t="s">
        <v>221</v>
      </c>
      <c r="B42" s="410">
        <f>SUM(B43:B44)</f>
        <v>0</v>
      </c>
      <c r="C42" s="410">
        <f>SUM(C43:C44)</f>
        <v>0</v>
      </c>
      <c r="D42" s="408" t="e">
        <f t="shared" si="0"/>
        <v>#DIV/0!</v>
      </c>
    </row>
    <row r="43" spans="1:4" ht="14.25">
      <c r="A43" s="411" t="s">
        <v>2110</v>
      </c>
      <c r="B43" s="412"/>
      <c r="C43" s="412"/>
      <c r="D43" s="408" t="e">
        <f t="shared" si="0"/>
        <v>#DIV/0!</v>
      </c>
    </row>
    <row r="44" spans="1:4" ht="14.25">
      <c r="A44" s="411" t="s">
        <v>2835</v>
      </c>
      <c r="B44" s="412"/>
      <c r="C44" s="412"/>
      <c r="D44" s="408" t="e">
        <f t="shared" si="0"/>
        <v>#DIV/0!</v>
      </c>
    </row>
    <row r="45" spans="1:4" ht="14.25">
      <c r="A45" s="409" t="s">
        <v>222</v>
      </c>
      <c r="B45" s="410">
        <f>SUM(B46:B47)</f>
        <v>0</v>
      </c>
      <c r="C45" s="410">
        <f>SUM(C46:C47)</f>
        <v>0</v>
      </c>
      <c r="D45" s="408" t="e">
        <f t="shared" si="0"/>
        <v>#DIV/0!</v>
      </c>
    </row>
    <row r="46" spans="1:4" ht="14.25">
      <c r="A46" s="411" t="s">
        <v>2110</v>
      </c>
      <c r="B46" s="412"/>
      <c r="C46" s="412"/>
      <c r="D46" s="408" t="e">
        <f t="shared" si="0"/>
        <v>#DIV/0!</v>
      </c>
    </row>
    <row r="47" spans="1:4" ht="14.25">
      <c r="A47" s="411" t="s">
        <v>2835</v>
      </c>
      <c r="B47" s="412"/>
      <c r="C47" s="412"/>
      <c r="D47" s="408" t="e">
        <f t="shared" si="0"/>
        <v>#DIV/0!</v>
      </c>
    </row>
    <row r="48" spans="1:4" ht="14.25">
      <c r="A48" s="406" t="s">
        <v>223</v>
      </c>
      <c r="B48" s="407">
        <f>SUM(B49:B55)</f>
        <v>0</v>
      </c>
      <c r="C48" s="407">
        <f>SUM(C49:C55)</f>
        <v>0</v>
      </c>
      <c r="D48" s="408" t="e">
        <f t="shared" si="0"/>
        <v>#DIV/0!</v>
      </c>
    </row>
    <row r="49" spans="1:4" ht="14.25">
      <c r="A49" s="411" t="s">
        <v>2835</v>
      </c>
      <c r="B49" s="412"/>
      <c r="C49" s="412"/>
      <c r="D49" s="408" t="e">
        <f t="shared" si="0"/>
        <v>#DIV/0!</v>
      </c>
    </row>
    <row r="50" spans="1:4" ht="14.25">
      <c r="A50" s="411" t="s">
        <v>2835</v>
      </c>
      <c r="B50" s="412"/>
      <c r="C50" s="412"/>
      <c r="D50" s="408" t="e">
        <f t="shared" si="0"/>
        <v>#DIV/0!</v>
      </c>
    </row>
    <row r="51" spans="1:4" ht="14.25">
      <c r="A51" s="411"/>
      <c r="B51" s="412"/>
      <c r="C51" s="412"/>
      <c r="D51" s="408" t="e">
        <f t="shared" si="0"/>
        <v>#DIV/0!</v>
      </c>
    </row>
    <row r="52" spans="1:4" ht="14.25">
      <c r="A52" s="411"/>
      <c r="B52" s="412"/>
      <c r="C52" s="412"/>
      <c r="D52" s="408" t="e">
        <f t="shared" si="0"/>
        <v>#DIV/0!</v>
      </c>
    </row>
    <row r="53" spans="1:4" ht="14.25">
      <c r="A53" s="411"/>
      <c r="B53" s="412"/>
      <c r="C53" s="412"/>
      <c r="D53" s="408" t="e">
        <f t="shared" si="0"/>
        <v>#DIV/0!</v>
      </c>
    </row>
    <row r="54" spans="1:4" ht="14.25">
      <c r="A54" s="411"/>
      <c r="B54" s="412"/>
      <c r="C54" s="412"/>
      <c r="D54" s="408" t="e">
        <f t="shared" si="0"/>
        <v>#DIV/0!</v>
      </c>
    </row>
    <row r="55" spans="1:4" ht="14.25">
      <c r="A55" s="413"/>
      <c r="B55" s="412"/>
      <c r="C55" s="412"/>
      <c r="D55" s="408" t="e">
        <f t="shared" si="0"/>
        <v>#DIV/0!</v>
      </c>
    </row>
    <row r="56" spans="1:4" ht="14.25">
      <c r="A56" s="405" t="s">
        <v>224</v>
      </c>
      <c r="B56" s="410">
        <f>SUM(B5,B48)</f>
        <v>0</v>
      </c>
      <c r="C56" s="410">
        <f>SUM(C5,C48)</f>
        <v>0</v>
      </c>
      <c r="D56" s="408" t="e">
        <f t="shared" si="0"/>
        <v>#DIV/0!</v>
      </c>
    </row>
    <row r="57" spans="1:4" ht="18.75">
      <c r="A57" s="590" t="s">
        <v>225</v>
      </c>
      <c r="B57" s="591"/>
      <c r="C57" s="591"/>
      <c r="D57" s="592"/>
    </row>
  </sheetData>
  <sheetProtection/>
  <mergeCells count="3">
    <mergeCell ref="A57:D57"/>
    <mergeCell ref="A2:D2"/>
    <mergeCell ref="C3:D3"/>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87" r:id="rId1"/>
</worksheet>
</file>

<file path=xl/worksheets/sheet2.xml><?xml version="1.0" encoding="utf-8"?>
<worksheet xmlns="http://schemas.openxmlformats.org/spreadsheetml/2006/main" xmlns:r="http://schemas.openxmlformats.org/officeDocument/2006/relationships">
  <dimension ref="A1:C50"/>
  <sheetViews>
    <sheetView zoomScaleSheetLayoutView="100" workbookViewId="0" topLeftCell="A1">
      <selection activeCell="B32" sqref="B32"/>
    </sheetView>
  </sheetViews>
  <sheetFormatPr defaultColWidth="9.00390625" defaultRowHeight="13.5"/>
  <cols>
    <col min="1" max="1" width="11.375" style="0" customWidth="1"/>
    <col min="2" max="2" width="58.375" style="0" customWidth="1"/>
  </cols>
  <sheetData>
    <row r="1" spans="1:2" ht="35.25">
      <c r="A1" s="562" t="s">
        <v>3451</v>
      </c>
      <c r="B1" s="563"/>
    </row>
    <row r="2" spans="1:3" ht="15" customHeight="1">
      <c r="A2" s="403" t="s">
        <v>2088</v>
      </c>
      <c r="B2" s="403" t="s">
        <v>2137</v>
      </c>
      <c r="C2" s="376"/>
    </row>
    <row r="3" spans="1:3" ht="15" customHeight="1">
      <c r="A3" s="403" t="s">
        <v>2089</v>
      </c>
      <c r="B3" s="403" t="s">
        <v>2138</v>
      </c>
      <c r="C3" s="376"/>
    </row>
    <row r="4" spans="1:3" ht="15" customHeight="1">
      <c r="A4" s="403" t="s">
        <v>2090</v>
      </c>
      <c r="B4" s="403" t="s">
        <v>2139</v>
      </c>
      <c r="C4" s="376"/>
    </row>
    <row r="5" spans="1:3" ht="15" customHeight="1">
      <c r="A5" s="403" t="s">
        <v>2091</v>
      </c>
      <c r="B5" s="403" t="s">
        <v>2140</v>
      </c>
      <c r="C5" s="376"/>
    </row>
    <row r="6" spans="1:3" ht="15" customHeight="1">
      <c r="A6" s="403" t="s">
        <v>2092</v>
      </c>
      <c r="B6" s="403" t="s">
        <v>2141</v>
      </c>
      <c r="C6" s="376"/>
    </row>
    <row r="7" spans="1:3" ht="15" customHeight="1">
      <c r="A7" s="403" t="s">
        <v>2093</v>
      </c>
      <c r="B7" s="403" t="s">
        <v>2142</v>
      </c>
      <c r="C7" s="376"/>
    </row>
    <row r="8" spans="1:3" ht="15" customHeight="1">
      <c r="A8" s="403" t="s">
        <v>2094</v>
      </c>
      <c r="B8" s="403" t="s">
        <v>1895</v>
      </c>
      <c r="C8" s="376"/>
    </row>
    <row r="9" spans="1:3" ht="15" customHeight="1">
      <c r="A9" s="403" t="s">
        <v>2095</v>
      </c>
      <c r="B9" s="403" t="s">
        <v>2143</v>
      </c>
      <c r="C9" s="376"/>
    </row>
    <row r="10" spans="1:3" ht="15" customHeight="1">
      <c r="A10" s="403" t="s">
        <v>2096</v>
      </c>
      <c r="B10" s="403" t="s">
        <v>2144</v>
      </c>
      <c r="C10" s="376"/>
    </row>
    <row r="11" spans="1:3" ht="15" customHeight="1">
      <c r="A11" s="403" t="s">
        <v>2097</v>
      </c>
      <c r="B11" s="403" t="s">
        <v>557</v>
      </c>
      <c r="C11" s="376"/>
    </row>
    <row r="12" spans="1:3" ht="15" customHeight="1">
      <c r="A12" s="403" t="s">
        <v>2098</v>
      </c>
      <c r="B12" s="403" t="s">
        <v>2145</v>
      </c>
      <c r="C12" s="376"/>
    </row>
    <row r="13" spans="1:3" ht="15" customHeight="1">
      <c r="A13" s="403" t="s">
        <v>2099</v>
      </c>
      <c r="B13" s="403" t="s">
        <v>2146</v>
      </c>
      <c r="C13" s="376"/>
    </row>
    <row r="14" spans="1:3" ht="15" customHeight="1">
      <c r="A14" s="403" t="s">
        <v>2100</v>
      </c>
      <c r="B14" s="404" t="s">
        <v>2147</v>
      </c>
      <c r="C14" s="376"/>
    </row>
    <row r="15" spans="1:3" ht="15" customHeight="1">
      <c r="A15" s="403" t="s">
        <v>2101</v>
      </c>
      <c r="B15" s="403" t="s">
        <v>2148</v>
      </c>
      <c r="C15" s="376"/>
    </row>
    <row r="16" spans="1:3" ht="15" customHeight="1">
      <c r="A16" s="403" t="s">
        <v>2102</v>
      </c>
      <c r="B16" s="404" t="s">
        <v>559</v>
      </c>
      <c r="C16" s="376"/>
    </row>
    <row r="17" spans="1:3" ht="15" customHeight="1">
      <c r="A17" s="403" t="s">
        <v>2104</v>
      </c>
      <c r="B17" s="403" t="s">
        <v>2105</v>
      </c>
      <c r="C17" s="376"/>
    </row>
    <row r="18" spans="1:3" ht="15" customHeight="1">
      <c r="A18" s="403" t="s">
        <v>2367</v>
      </c>
      <c r="B18" s="403" t="s">
        <v>2368</v>
      </c>
      <c r="C18" s="376"/>
    </row>
    <row r="19" spans="1:3" ht="15" customHeight="1">
      <c r="A19" s="403" t="s">
        <v>2391</v>
      </c>
      <c r="B19" s="403" t="s">
        <v>2390</v>
      </c>
      <c r="C19" s="376"/>
    </row>
    <row r="20" spans="1:3" ht="15" customHeight="1">
      <c r="A20" s="403" t="s">
        <v>2431</v>
      </c>
      <c r="B20" s="403" t="s">
        <v>2432</v>
      </c>
      <c r="C20" s="376"/>
    </row>
    <row r="21" spans="1:3" ht="15" customHeight="1">
      <c r="A21" s="403" t="s">
        <v>2433</v>
      </c>
      <c r="B21" s="403" t="s">
        <v>2434</v>
      </c>
      <c r="C21" s="376"/>
    </row>
    <row r="22" spans="1:3" ht="15" customHeight="1">
      <c r="A22" s="403" t="s">
        <v>2435</v>
      </c>
      <c r="B22" s="403" t="s">
        <v>2436</v>
      </c>
      <c r="C22" s="376"/>
    </row>
    <row r="23" spans="1:3" ht="15" customHeight="1">
      <c r="A23" s="403" t="s">
        <v>2437</v>
      </c>
      <c r="B23" s="403" t="s">
        <v>2438</v>
      </c>
      <c r="C23" s="376"/>
    </row>
    <row r="24" spans="1:3" ht="15" customHeight="1">
      <c r="A24" s="403" t="s">
        <v>2439</v>
      </c>
      <c r="B24" s="403" t="s">
        <v>2440</v>
      </c>
      <c r="C24" s="376"/>
    </row>
    <row r="25" spans="1:3" ht="15" customHeight="1">
      <c r="A25" s="403" t="s">
        <v>2441</v>
      </c>
      <c r="B25" s="403" t="s">
        <v>2442</v>
      </c>
      <c r="C25" s="376"/>
    </row>
    <row r="26" spans="1:3" ht="15" customHeight="1">
      <c r="A26" s="403" t="s">
        <v>2443</v>
      </c>
      <c r="B26" s="403" t="s">
        <v>2444</v>
      </c>
      <c r="C26" s="376"/>
    </row>
    <row r="27" spans="1:3" ht="15" customHeight="1">
      <c r="A27" s="403" t="s">
        <v>2445</v>
      </c>
      <c r="B27" s="403" t="s">
        <v>2446</v>
      </c>
      <c r="C27" s="376"/>
    </row>
    <row r="28" spans="1:3" ht="15" customHeight="1">
      <c r="A28" s="403" t="s">
        <v>2447</v>
      </c>
      <c r="B28" s="403" t="s">
        <v>2448</v>
      </c>
      <c r="C28" s="376"/>
    </row>
    <row r="29" spans="1:3" ht="15" customHeight="1">
      <c r="A29" s="403" t="s">
        <v>2449</v>
      </c>
      <c r="B29" s="403" t="s">
        <v>2450</v>
      </c>
      <c r="C29" s="376"/>
    </row>
    <row r="30" spans="1:3" ht="15" customHeight="1">
      <c r="A30" s="403" t="s">
        <v>2451</v>
      </c>
      <c r="B30" s="403" t="s">
        <v>2452</v>
      </c>
      <c r="C30" s="376"/>
    </row>
    <row r="31" spans="1:3" ht="15" customHeight="1">
      <c r="A31" s="403" t="s">
        <v>2453</v>
      </c>
      <c r="B31" s="403" t="s">
        <v>2454</v>
      </c>
      <c r="C31" s="376"/>
    </row>
    <row r="32" spans="1:3" ht="15" customHeight="1">
      <c r="A32" s="403" t="s">
        <v>2455</v>
      </c>
      <c r="B32" s="403" t="s">
        <v>560</v>
      </c>
      <c r="C32" s="376"/>
    </row>
    <row r="33" spans="1:3" ht="15" customHeight="1">
      <c r="A33" s="403" t="s">
        <v>2456</v>
      </c>
      <c r="B33" s="403" t="s">
        <v>2457</v>
      </c>
      <c r="C33" s="376"/>
    </row>
    <row r="34" spans="1:3" ht="15" customHeight="1">
      <c r="A34" s="403" t="s">
        <v>2470</v>
      </c>
      <c r="B34" s="403" t="s">
        <v>2469</v>
      </c>
      <c r="C34" s="376"/>
    </row>
    <row r="35" spans="1:3" ht="15" customHeight="1">
      <c r="A35" s="403" t="s">
        <v>381</v>
      </c>
      <c r="B35" s="403" t="s">
        <v>382</v>
      </c>
      <c r="C35" s="376"/>
    </row>
    <row r="36" spans="1:3" ht="15" customHeight="1">
      <c r="A36" s="403" t="s">
        <v>383</v>
      </c>
      <c r="B36" s="403" t="s">
        <v>384</v>
      </c>
      <c r="C36" s="376"/>
    </row>
    <row r="37" spans="1:3" ht="15" customHeight="1">
      <c r="A37" s="403" t="s">
        <v>385</v>
      </c>
      <c r="B37" s="403" t="s">
        <v>386</v>
      </c>
      <c r="C37" s="376"/>
    </row>
    <row r="38" spans="1:3" ht="15" customHeight="1">
      <c r="A38" s="403" t="s">
        <v>387</v>
      </c>
      <c r="B38" s="403" t="s">
        <v>388</v>
      </c>
      <c r="C38" s="376"/>
    </row>
    <row r="39" spans="1:3" ht="15" customHeight="1">
      <c r="A39" s="403" t="s">
        <v>389</v>
      </c>
      <c r="B39" s="403" t="s">
        <v>390</v>
      </c>
      <c r="C39" s="376"/>
    </row>
    <row r="40" spans="1:3" ht="15" customHeight="1">
      <c r="A40" s="403" t="s">
        <v>391</v>
      </c>
      <c r="B40" s="403" t="s">
        <v>392</v>
      </c>
      <c r="C40" s="376"/>
    </row>
    <row r="41" spans="1:3" ht="15" customHeight="1">
      <c r="A41" s="403" t="s">
        <v>401</v>
      </c>
      <c r="B41" s="403" t="s">
        <v>400</v>
      </c>
      <c r="C41" s="376"/>
    </row>
    <row r="42" spans="1:3" ht="15" customHeight="1">
      <c r="A42" s="403" t="s">
        <v>529</v>
      </c>
      <c r="B42" s="403" t="s">
        <v>547</v>
      </c>
      <c r="C42" s="376"/>
    </row>
    <row r="43" spans="1:3" ht="13.5">
      <c r="A43" s="403" t="s">
        <v>530</v>
      </c>
      <c r="B43" s="545" t="s">
        <v>548</v>
      </c>
      <c r="C43" s="376"/>
    </row>
    <row r="44" spans="1:3" ht="13.5">
      <c r="A44" s="403" t="s">
        <v>531</v>
      </c>
      <c r="B44" s="546" t="s">
        <v>549</v>
      </c>
      <c r="C44" s="376"/>
    </row>
    <row r="45" spans="1:3" ht="13.5">
      <c r="A45" s="403" t="s">
        <v>532</v>
      </c>
      <c r="B45" s="546" t="s">
        <v>550</v>
      </c>
      <c r="C45" s="376"/>
    </row>
    <row r="46" spans="1:3" ht="13.5">
      <c r="A46" s="403" t="s">
        <v>533</v>
      </c>
      <c r="B46" s="546" t="s">
        <v>551</v>
      </c>
      <c r="C46" s="376"/>
    </row>
    <row r="47" spans="1:3" ht="13.5">
      <c r="A47" s="403" t="s">
        <v>534</v>
      </c>
      <c r="B47" s="403" t="s">
        <v>552</v>
      </c>
      <c r="C47" s="376"/>
    </row>
    <row r="48" spans="1:3" ht="13.5">
      <c r="A48" s="403" t="s">
        <v>535</v>
      </c>
      <c r="B48" s="403" t="s">
        <v>553</v>
      </c>
      <c r="C48" s="376"/>
    </row>
    <row r="49" spans="1:3" ht="13.5">
      <c r="A49" s="403" t="s">
        <v>536</v>
      </c>
      <c r="B49" s="403" t="s">
        <v>554</v>
      </c>
      <c r="C49" s="376"/>
    </row>
    <row r="50" spans="1:3" ht="13.5">
      <c r="A50" s="403" t="s">
        <v>537</v>
      </c>
      <c r="B50" s="403" t="s">
        <v>555</v>
      </c>
      <c r="C50" s="376"/>
    </row>
  </sheetData>
  <sheetProtection/>
  <mergeCells count="1">
    <mergeCell ref="A1:B1"/>
  </mergeCells>
  <printOptions horizontalCentered="1" verticalCentered="1"/>
  <pageMargins left="1.535433070866142" right="0.7480314960629921" top="0.5905511811023623" bottom="0.3937007874015748" header="0.5118110236220472" footer="0.5118110236220472"/>
  <pageSetup orientation="portrait" paperSize="9" r:id="rId1"/>
</worksheet>
</file>

<file path=xl/worksheets/sheet20.xml><?xml version="1.0" encoding="utf-8"?>
<worksheet xmlns="http://schemas.openxmlformats.org/spreadsheetml/2006/main" xmlns:r="http://schemas.openxmlformats.org/officeDocument/2006/relationships">
  <dimension ref="A1:J23"/>
  <sheetViews>
    <sheetView workbookViewId="0" topLeftCell="A1">
      <selection activeCell="A2" sqref="A2:J2"/>
    </sheetView>
  </sheetViews>
  <sheetFormatPr defaultColWidth="9.00390625" defaultRowHeight="13.5"/>
  <cols>
    <col min="1" max="1" width="32.125" style="0" customWidth="1"/>
    <col min="2" max="2" width="10.125" style="0" customWidth="1"/>
    <col min="3" max="3" width="10.375" style="0" customWidth="1"/>
    <col min="4" max="4" width="14.25390625" style="0" customWidth="1"/>
    <col min="5" max="5" width="10.25390625" style="0" customWidth="1"/>
    <col min="6" max="6" width="12.125" style="0" customWidth="1"/>
    <col min="7" max="7" width="16.00390625" style="0" customWidth="1"/>
    <col min="8" max="8" width="12.75390625" style="0" customWidth="1"/>
    <col min="9" max="9" width="26.125" style="0" customWidth="1"/>
  </cols>
  <sheetData>
    <row r="1" spans="1:10" ht="14.25">
      <c r="A1" s="415" t="s">
        <v>2381</v>
      </c>
      <c r="B1" s="416"/>
      <c r="C1" s="416"/>
      <c r="D1" s="416"/>
      <c r="E1" s="416"/>
      <c r="F1" s="416"/>
      <c r="G1" s="416"/>
      <c r="H1" s="416"/>
      <c r="I1" s="416"/>
      <c r="J1" s="416"/>
    </row>
    <row r="2" spans="1:10" ht="25.5">
      <c r="A2" s="600" t="s">
        <v>2389</v>
      </c>
      <c r="B2" s="601"/>
      <c r="C2" s="601"/>
      <c r="D2" s="601"/>
      <c r="E2" s="601"/>
      <c r="F2" s="601"/>
      <c r="G2" s="601"/>
      <c r="H2" s="601"/>
      <c r="I2" s="601"/>
      <c r="J2" s="602"/>
    </row>
    <row r="3" spans="1:10" ht="27.75" customHeight="1">
      <c r="A3" s="417"/>
      <c r="B3" s="417"/>
      <c r="C3" s="417"/>
      <c r="D3" s="417"/>
      <c r="E3" s="417"/>
      <c r="F3" s="417"/>
      <c r="G3" s="417"/>
      <c r="H3" s="417"/>
      <c r="I3" s="603" t="s">
        <v>3454</v>
      </c>
      <c r="J3" s="604"/>
    </row>
    <row r="4" spans="1:10" ht="27.75" customHeight="1">
      <c r="A4" s="605" t="s">
        <v>2370</v>
      </c>
      <c r="B4" s="605" t="s">
        <v>2387</v>
      </c>
      <c r="C4" s="605" t="s">
        <v>2388</v>
      </c>
      <c r="D4" s="605" t="s">
        <v>2371</v>
      </c>
      <c r="E4" s="605" t="s">
        <v>2372</v>
      </c>
      <c r="F4" s="605"/>
      <c r="G4" s="605"/>
      <c r="H4" s="605" t="s">
        <v>2373</v>
      </c>
      <c r="I4" s="605"/>
      <c r="J4" s="605" t="s">
        <v>2374</v>
      </c>
    </row>
    <row r="5" spans="1:10" ht="13.5">
      <c r="A5" s="605"/>
      <c r="B5" s="605"/>
      <c r="C5" s="605"/>
      <c r="D5" s="605"/>
      <c r="E5" s="418" t="s">
        <v>2382</v>
      </c>
      <c r="F5" s="418" t="s">
        <v>2383</v>
      </c>
      <c r="G5" s="418" t="s">
        <v>2386</v>
      </c>
      <c r="H5" s="418" t="s">
        <v>2384</v>
      </c>
      <c r="I5" s="418" t="s">
        <v>2385</v>
      </c>
      <c r="J5" s="605"/>
    </row>
    <row r="6" spans="1:10" ht="24.75" customHeight="1">
      <c r="A6" s="419" t="s">
        <v>2375</v>
      </c>
      <c r="B6" s="419"/>
      <c r="C6" s="419"/>
      <c r="D6" s="420">
        <f>SUM(D7:D10)</f>
        <v>0</v>
      </c>
      <c r="E6" s="421"/>
      <c r="F6" s="421"/>
      <c r="G6" s="421"/>
      <c r="H6" s="419"/>
      <c r="I6" s="419"/>
      <c r="J6" s="419"/>
    </row>
    <row r="7" spans="1:10" ht="24.75" customHeight="1">
      <c r="A7" s="422" t="s">
        <v>2110</v>
      </c>
      <c r="B7" s="423"/>
      <c r="C7" s="424"/>
      <c r="D7" s="425"/>
      <c r="E7" s="425"/>
      <c r="F7" s="426"/>
      <c r="G7" s="425"/>
      <c r="H7" s="424"/>
      <c r="I7" s="427"/>
      <c r="J7" s="428"/>
    </row>
    <row r="8" spans="1:10" ht="24.75" customHeight="1">
      <c r="A8" s="422" t="s">
        <v>2376</v>
      </c>
      <c r="B8" s="423"/>
      <c r="C8" s="429"/>
      <c r="D8" s="429"/>
      <c r="E8" s="429"/>
      <c r="F8" s="429"/>
      <c r="G8" s="429"/>
      <c r="H8" s="428"/>
      <c r="I8" s="428"/>
      <c r="J8" s="428"/>
    </row>
    <row r="9" spans="1:10" ht="24.75" customHeight="1">
      <c r="A9" s="422" t="s">
        <v>2835</v>
      </c>
      <c r="B9" s="423"/>
      <c r="C9" s="429"/>
      <c r="D9" s="429"/>
      <c r="E9" s="429"/>
      <c r="F9" s="429"/>
      <c r="G9" s="429"/>
      <c r="H9" s="428"/>
      <c r="I9" s="428"/>
      <c r="J9" s="428"/>
    </row>
    <row r="10" spans="1:10" ht="24.75" customHeight="1">
      <c r="A10" s="422" t="s">
        <v>2835</v>
      </c>
      <c r="B10" s="423"/>
      <c r="C10" s="429"/>
      <c r="D10" s="429"/>
      <c r="E10" s="429"/>
      <c r="F10" s="429"/>
      <c r="G10" s="429"/>
      <c r="H10" s="428"/>
      <c r="I10" s="428"/>
      <c r="J10" s="428"/>
    </row>
    <row r="11" spans="1:10" ht="24.75" customHeight="1">
      <c r="A11" s="419" t="s">
        <v>2377</v>
      </c>
      <c r="B11" s="419"/>
      <c r="C11" s="419"/>
      <c r="D11" s="420">
        <f>SUM(D12:D15)</f>
        <v>0</v>
      </c>
      <c r="E11" s="421"/>
      <c r="F11" s="421"/>
      <c r="G11" s="421"/>
      <c r="H11" s="419"/>
      <c r="I11" s="419"/>
      <c r="J11" s="419"/>
    </row>
    <row r="12" spans="1:10" ht="24.75" customHeight="1">
      <c r="A12" s="422" t="s">
        <v>2110</v>
      </c>
      <c r="B12" s="423"/>
      <c r="C12" s="424"/>
      <c r="D12" s="425"/>
      <c r="E12" s="425"/>
      <c r="F12" s="426"/>
      <c r="G12" s="425"/>
      <c r="H12" s="424"/>
      <c r="I12" s="427"/>
      <c r="J12" s="428"/>
    </row>
    <row r="13" spans="1:10" ht="24.75" customHeight="1">
      <c r="A13" s="422" t="s">
        <v>2376</v>
      </c>
      <c r="B13" s="423"/>
      <c r="C13" s="424"/>
      <c r="D13" s="425"/>
      <c r="E13" s="425"/>
      <c r="F13" s="426"/>
      <c r="G13" s="425"/>
      <c r="H13" s="424"/>
      <c r="I13" s="427"/>
      <c r="J13" s="428"/>
    </row>
    <row r="14" spans="1:10" ht="24.75" customHeight="1">
      <c r="A14" s="422" t="s">
        <v>2835</v>
      </c>
      <c r="B14" s="423"/>
      <c r="C14" s="424"/>
      <c r="D14" s="425"/>
      <c r="E14" s="425"/>
      <c r="F14" s="426"/>
      <c r="G14" s="425"/>
      <c r="H14" s="424"/>
      <c r="I14" s="427"/>
      <c r="J14" s="428"/>
    </row>
    <row r="15" spans="1:10" ht="24.75" customHeight="1">
      <c r="A15" s="422" t="s">
        <v>2835</v>
      </c>
      <c r="B15" s="423"/>
      <c r="C15" s="424"/>
      <c r="D15" s="425"/>
      <c r="E15" s="425"/>
      <c r="F15" s="426"/>
      <c r="G15" s="425"/>
      <c r="H15" s="424"/>
      <c r="I15" s="427"/>
      <c r="J15" s="428"/>
    </row>
    <row r="16" spans="1:10" ht="24.75" customHeight="1">
      <c r="A16" s="419" t="s">
        <v>2378</v>
      </c>
      <c r="B16" s="419"/>
      <c r="C16" s="419"/>
      <c r="D16" s="420">
        <f>SUM(D17:D21)</f>
        <v>0</v>
      </c>
      <c r="E16" s="421"/>
      <c r="F16" s="421"/>
      <c r="G16" s="421"/>
      <c r="H16" s="419"/>
      <c r="I16" s="419"/>
      <c r="J16" s="419"/>
    </row>
    <row r="17" spans="1:10" ht="24.75" customHeight="1">
      <c r="A17" s="422" t="s">
        <v>2110</v>
      </c>
      <c r="B17" s="423"/>
      <c r="C17" s="424"/>
      <c r="D17" s="425"/>
      <c r="E17" s="425"/>
      <c r="F17" s="426"/>
      <c r="G17" s="425"/>
      <c r="H17" s="424"/>
      <c r="I17" s="427"/>
      <c r="J17" s="428"/>
    </row>
    <row r="18" spans="1:10" ht="24.75" customHeight="1">
      <c r="A18" s="422" t="s">
        <v>2376</v>
      </c>
      <c r="B18" s="423"/>
      <c r="C18" s="424"/>
      <c r="D18" s="425"/>
      <c r="E18" s="425"/>
      <c r="F18" s="426"/>
      <c r="G18" s="425"/>
      <c r="H18" s="424"/>
      <c r="I18" s="427"/>
      <c r="J18" s="428"/>
    </row>
    <row r="19" spans="1:10" ht="24.75" customHeight="1">
      <c r="A19" s="422" t="s">
        <v>2835</v>
      </c>
      <c r="B19" s="423"/>
      <c r="C19" s="424"/>
      <c r="D19" s="425"/>
      <c r="E19" s="425"/>
      <c r="F19" s="426"/>
      <c r="G19" s="425"/>
      <c r="H19" s="424"/>
      <c r="I19" s="427"/>
      <c r="J19" s="428"/>
    </row>
    <row r="20" spans="1:10" ht="24.75" customHeight="1">
      <c r="A20" s="422" t="s">
        <v>2835</v>
      </c>
      <c r="B20" s="423"/>
      <c r="C20" s="424"/>
      <c r="D20" s="425"/>
      <c r="E20" s="425"/>
      <c r="F20" s="426"/>
      <c r="G20" s="425"/>
      <c r="H20" s="424"/>
      <c r="I20" s="427"/>
      <c r="J20" s="428"/>
    </row>
    <row r="21" spans="1:10" ht="24.75" customHeight="1">
      <c r="A21" s="428"/>
      <c r="B21" s="423"/>
      <c r="C21" s="429"/>
      <c r="D21" s="429"/>
      <c r="E21" s="429"/>
      <c r="F21" s="429"/>
      <c r="G21" s="429"/>
      <c r="H21" s="428"/>
      <c r="I21" s="428"/>
      <c r="J21" s="428"/>
    </row>
    <row r="22" spans="1:10" ht="24.75" customHeight="1">
      <c r="A22" s="418" t="s">
        <v>2379</v>
      </c>
      <c r="B22" s="418"/>
      <c r="C22" s="418"/>
      <c r="D22" s="420">
        <f>SUM(D6,D11,D16,)</f>
        <v>0</v>
      </c>
      <c r="E22" s="421"/>
      <c r="F22" s="421"/>
      <c r="G22" s="421"/>
      <c r="H22" s="418"/>
      <c r="I22" s="418"/>
      <c r="J22" s="418"/>
    </row>
    <row r="23" spans="1:10" ht="24.75" customHeight="1">
      <c r="A23" s="597" t="s">
        <v>2380</v>
      </c>
      <c r="B23" s="598"/>
      <c r="C23" s="598"/>
      <c r="D23" s="598"/>
      <c r="E23" s="598"/>
      <c r="F23" s="598"/>
      <c r="G23" s="598"/>
      <c r="H23" s="598"/>
      <c r="I23" s="598"/>
      <c r="J23" s="599"/>
    </row>
  </sheetData>
  <mergeCells count="10">
    <mergeCell ref="A23:J23"/>
    <mergeCell ref="A2:J2"/>
    <mergeCell ref="I3:J3"/>
    <mergeCell ref="A4:A5"/>
    <mergeCell ref="B4:B5"/>
    <mergeCell ref="C4:C5"/>
    <mergeCell ref="D4:D5"/>
    <mergeCell ref="E4:G4"/>
    <mergeCell ref="H4:I4"/>
    <mergeCell ref="J4:J5"/>
  </mergeCells>
  <printOptions horizontalCentered="1" verticalCentered="1"/>
  <pageMargins left="0.7480314960629921" right="0.7480314960629921" top="1.1811023622047245" bottom="0.5905511811023623" header="0.5118110236220472" footer="0.5118110236220472"/>
  <pageSetup orientation="landscape" paperSize="9" scale="80" r:id="rId1"/>
</worksheet>
</file>

<file path=xl/worksheets/sheet21.xml><?xml version="1.0" encoding="utf-8"?>
<worksheet xmlns="http://schemas.openxmlformats.org/spreadsheetml/2006/main" xmlns:r="http://schemas.openxmlformats.org/officeDocument/2006/relationships">
  <dimension ref="A1:D39"/>
  <sheetViews>
    <sheetView zoomScaleSheetLayoutView="100" workbookViewId="0" topLeftCell="A7">
      <selection activeCell="E30" sqref="E30"/>
    </sheetView>
  </sheetViews>
  <sheetFormatPr defaultColWidth="43.875" defaultRowHeight="13.5"/>
  <cols>
    <col min="1" max="1" width="54.625" style="120" customWidth="1"/>
    <col min="2" max="2" width="12.625" style="120" customWidth="1"/>
    <col min="3" max="3" width="10.625" style="120" customWidth="1"/>
    <col min="4" max="4" width="17.25390625" style="120" customWidth="1"/>
    <col min="5" max="16384" width="43.875" style="120" customWidth="1"/>
  </cols>
  <sheetData>
    <row r="1" spans="1:2" s="58" customFormat="1" ht="27" customHeight="1">
      <c r="A1" s="58" t="s">
        <v>2967</v>
      </c>
      <c r="B1" s="121"/>
    </row>
    <row r="2" spans="1:4" ht="24.75" customHeight="1">
      <c r="A2" s="606" t="s">
        <v>2968</v>
      </c>
      <c r="B2" s="607"/>
      <c r="C2" s="607"/>
      <c r="D2" s="608"/>
    </row>
    <row r="3" s="119" customFormat="1" ht="24.75" customHeight="1">
      <c r="B3" s="122" t="s">
        <v>3454</v>
      </c>
    </row>
    <row r="4" spans="1:4" ht="19.5" customHeight="1">
      <c r="A4" s="123" t="s">
        <v>2969</v>
      </c>
      <c r="B4" s="123" t="s">
        <v>2392</v>
      </c>
      <c r="C4" s="123" t="s">
        <v>1905</v>
      </c>
      <c r="D4" s="123" t="s">
        <v>2393</v>
      </c>
    </row>
    <row r="5" spans="1:4" ht="19.5" customHeight="1">
      <c r="A5" s="430" t="s">
        <v>2970</v>
      </c>
      <c r="B5" s="125"/>
      <c r="C5" s="125"/>
      <c r="D5" s="432" t="e">
        <f>C5/B5*100</f>
        <v>#DIV/0!</v>
      </c>
    </row>
    <row r="6" spans="1:4" ht="19.5" customHeight="1">
      <c r="A6" s="430" t="s">
        <v>2971</v>
      </c>
      <c r="B6" s="125"/>
      <c r="C6" s="125"/>
      <c r="D6" s="432" t="e">
        <f aca="true" t="shared" si="0" ref="D6:D39">C6/B6*100</f>
        <v>#DIV/0!</v>
      </c>
    </row>
    <row r="7" spans="1:4" ht="19.5" customHeight="1">
      <c r="A7" s="430" t="s">
        <v>2972</v>
      </c>
      <c r="B7" s="126"/>
      <c r="C7" s="126"/>
      <c r="D7" s="432" t="e">
        <f t="shared" si="0"/>
        <v>#DIV/0!</v>
      </c>
    </row>
    <row r="8" spans="1:4" ht="19.5" customHeight="1">
      <c r="A8" s="430" t="s">
        <v>2973</v>
      </c>
      <c r="B8" s="126"/>
      <c r="C8" s="126"/>
      <c r="D8" s="432" t="e">
        <f t="shared" si="0"/>
        <v>#DIV/0!</v>
      </c>
    </row>
    <row r="9" spans="1:4" ht="19.5" customHeight="1">
      <c r="A9" s="430" t="s">
        <v>2974</v>
      </c>
      <c r="B9" s="126"/>
      <c r="C9" s="126"/>
      <c r="D9" s="432" t="e">
        <f t="shared" si="0"/>
        <v>#DIV/0!</v>
      </c>
    </row>
    <row r="10" spans="1:4" ht="19.5" customHeight="1">
      <c r="A10" s="430" t="s">
        <v>2975</v>
      </c>
      <c r="B10" s="126"/>
      <c r="C10" s="126"/>
      <c r="D10" s="432" t="e">
        <f t="shared" si="0"/>
        <v>#DIV/0!</v>
      </c>
    </row>
    <row r="11" spans="1:4" ht="19.5" customHeight="1">
      <c r="A11" s="430" t="s">
        <v>2976</v>
      </c>
      <c r="B11" s="126"/>
      <c r="C11" s="126"/>
      <c r="D11" s="432" t="e">
        <f t="shared" si="0"/>
        <v>#DIV/0!</v>
      </c>
    </row>
    <row r="12" spans="1:4" ht="19.5" customHeight="1">
      <c r="A12" s="430" t="s">
        <v>2977</v>
      </c>
      <c r="B12" s="126">
        <v>6</v>
      </c>
      <c r="C12" s="126"/>
      <c r="D12" s="432">
        <f t="shared" si="0"/>
        <v>0</v>
      </c>
    </row>
    <row r="13" spans="1:4" ht="19.5" customHeight="1">
      <c r="A13" s="430" t="s">
        <v>2978</v>
      </c>
      <c r="B13" s="126">
        <f>SUM(B14:B18)</f>
        <v>817</v>
      </c>
      <c r="C13" s="126">
        <f>SUM(C14:C18)</f>
        <v>16889</v>
      </c>
      <c r="D13" s="432">
        <f t="shared" si="0"/>
        <v>2067.1970624235005</v>
      </c>
    </row>
    <row r="14" spans="1:4" ht="19.5" customHeight="1">
      <c r="A14" s="431" t="s">
        <v>2979</v>
      </c>
      <c r="B14" s="126">
        <v>817</v>
      </c>
      <c r="C14" s="126">
        <v>16889</v>
      </c>
      <c r="D14" s="432">
        <f t="shared" si="0"/>
        <v>2067.1970624235005</v>
      </c>
    </row>
    <row r="15" spans="1:4" ht="19.5" customHeight="1">
      <c r="A15" s="431" t="s">
        <v>2980</v>
      </c>
      <c r="B15" s="126"/>
      <c r="C15" s="126"/>
      <c r="D15" s="432" t="e">
        <f t="shared" si="0"/>
        <v>#DIV/0!</v>
      </c>
    </row>
    <row r="16" spans="1:4" ht="19.5" customHeight="1">
      <c r="A16" s="431" t="s">
        <v>2981</v>
      </c>
      <c r="B16" s="126"/>
      <c r="C16" s="126"/>
      <c r="D16" s="432" t="e">
        <f t="shared" si="0"/>
        <v>#DIV/0!</v>
      </c>
    </row>
    <row r="17" spans="1:4" ht="19.5" customHeight="1">
      <c r="A17" s="431" t="s">
        <v>2982</v>
      </c>
      <c r="B17" s="126">
        <v>-26</v>
      </c>
      <c r="C17" s="126"/>
      <c r="D17" s="432">
        <f t="shared" si="0"/>
        <v>0</v>
      </c>
    </row>
    <row r="18" spans="1:4" ht="19.5" customHeight="1">
      <c r="A18" s="431" t="s">
        <v>2983</v>
      </c>
      <c r="B18" s="126">
        <v>26</v>
      </c>
      <c r="C18" s="126"/>
      <c r="D18" s="432">
        <f t="shared" si="0"/>
        <v>0</v>
      </c>
    </row>
    <row r="19" spans="1:4" ht="19.5" customHeight="1">
      <c r="A19" s="431" t="s">
        <v>2984</v>
      </c>
      <c r="B19" s="126"/>
      <c r="C19" s="126"/>
      <c r="D19" s="432" t="e">
        <f t="shared" si="0"/>
        <v>#DIV/0!</v>
      </c>
    </row>
    <row r="20" spans="1:4" ht="19.5" customHeight="1">
      <c r="A20" s="431" t="s">
        <v>2985</v>
      </c>
      <c r="B20" s="126"/>
      <c r="C20" s="126"/>
      <c r="D20" s="432" t="e">
        <f t="shared" si="0"/>
        <v>#DIV/0!</v>
      </c>
    </row>
    <row r="21" spans="1:4" ht="19.5" customHeight="1">
      <c r="A21" s="430" t="s">
        <v>2986</v>
      </c>
      <c r="B21" s="126">
        <f>SUM(B22:B23)</f>
        <v>0</v>
      </c>
      <c r="C21" s="126">
        <f>SUM(C22:C23)</f>
        <v>0</v>
      </c>
      <c r="D21" s="432" t="e">
        <f t="shared" si="0"/>
        <v>#DIV/0!</v>
      </c>
    </row>
    <row r="22" spans="1:4" ht="19.5" customHeight="1">
      <c r="A22" s="431" t="s">
        <v>2987</v>
      </c>
      <c r="B22" s="126"/>
      <c r="C22" s="126"/>
      <c r="D22" s="432" t="e">
        <f t="shared" si="0"/>
        <v>#DIV/0!</v>
      </c>
    </row>
    <row r="23" spans="1:4" ht="19.5" customHeight="1">
      <c r="A23" s="431" t="s">
        <v>2988</v>
      </c>
      <c r="B23" s="126"/>
      <c r="C23" s="126"/>
      <c r="D23" s="432" t="e">
        <f t="shared" si="0"/>
        <v>#DIV/0!</v>
      </c>
    </row>
    <row r="24" spans="1:4" ht="19.5" customHeight="1">
      <c r="A24" s="430" t="s">
        <v>2989</v>
      </c>
      <c r="B24" s="126">
        <v>29</v>
      </c>
      <c r="C24" s="126">
        <v>20</v>
      </c>
      <c r="D24" s="432">
        <f t="shared" si="0"/>
        <v>68.96551724137932</v>
      </c>
    </row>
    <row r="25" spans="1:4" ht="19.5" customHeight="1">
      <c r="A25" s="431" t="s">
        <v>2990</v>
      </c>
      <c r="B25" s="126"/>
      <c r="C25" s="126"/>
      <c r="D25" s="432" t="e">
        <f t="shared" si="0"/>
        <v>#DIV/0!</v>
      </c>
    </row>
    <row r="26" spans="1:4" ht="19.5" customHeight="1">
      <c r="A26" s="430" t="s">
        <v>2991</v>
      </c>
      <c r="B26" s="126"/>
      <c r="C26" s="126"/>
      <c r="D26" s="432" t="e">
        <f t="shared" si="0"/>
        <v>#DIV/0!</v>
      </c>
    </row>
    <row r="27" spans="1:4" ht="19.5" customHeight="1">
      <c r="A27" s="431" t="s">
        <v>2992</v>
      </c>
      <c r="B27" s="126"/>
      <c r="C27" s="126"/>
      <c r="D27" s="432" t="e">
        <f t="shared" si="0"/>
        <v>#DIV/0!</v>
      </c>
    </row>
    <row r="28" spans="1:4" ht="19.5" customHeight="1">
      <c r="A28" s="430" t="s">
        <v>2993</v>
      </c>
      <c r="B28" s="126"/>
      <c r="C28" s="126"/>
      <c r="D28" s="432" t="e">
        <f t="shared" si="0"/>
        <v>#DIV/0!</v>
      </c>
    </row>
    <row r="29" spans="1:4" ht="19.5" customHeight="1">
      <c r="A29" s="430" t="s">
        <v>2994</v>
      </c>
      <c r="B29" s="126"/>
      <c r="C29" s="126"/>
      <c r="D29" s="432" t="e">
        <f t="shared" si="0"/>
        <v>#DIV/0!</v>
      </c>
    </row>
    <row r="30" spans="1:4" ht="19.5" customHeight="1">
      <c r="A30" s="127" t="s">
        <v>2995</v>
      </c>
      <c r="B30" s="126"/>
      <c r="C30" s="126"/>
      <c r="D30" s="432" t="e">
        <f t="shared" si="0"/>
        <v>#DIV/0!</v>
      </c>
    </row>
    <row r="31" spans="1:4" ht="19.5" customHeight="1">
      <c r="A31" s="430" t="s">
        <v>2996</v>
      </c>
      <c r="B31" s="126"/>
      <c r="C31" s="126"/>
      <c r="D31" s="432" t="e">
        <f t="shared" si="0"/>
        <v>#DIV/0!</v>
      </c>
    </row>
    <row r="32" spans="1:4" ht="19.5" customHeight="1">
      <c r="A32" s="127" t="s">
        <v>2997</v>
      </c>
      <c r="B32" s="126"/>
      <c r="C32" s="126"/>
      <c r="D32" s="432" t="e">
        <f t="shared" si="0"/>
        <v>#DIV/0!</v>
      </c>
    </row>
    <row r="33" spans="1:4" ht="19.5" customHeight="1">
      <c r="A33" s="127" t="s">
        <v>3060</v>
      </c>
      <c r="B33" s="126">
        <f>SUM(B34:B38)</f>
        <v>0</v>
      </c>
      <c r="C33" s="126">
        <f>SUM(C34:C38)</f>
        <v>0</v>
      </c>
      <c r="D33" s="432" t="e">
        <f t="shared" si="0"/>
        <v>#DIV/0!</v>
      </c>
    </row>
    <row r="34" spans="1:4" ht="19.5" customHeight="1">
      <c r="A34" s="431" t="s">
        <v>2394</v>
      </c>
      <c r="B34" s="126"/>
      <c r="C34" s="126"/>
      <c r="D34" s="432" t="e">
        <f t="shared" si="0"/>
        <v>#DIV/0!</v>
      </c>
    </row>
    <row r="35" spans="1:4" ht="19.5" customHeight="1">
      <c r="A35" s="431" t="s">
        <v>2395</v>
      </c>
      <c r="B35" s="126"/>
      <c r="C35" s="126"/>
      <c r="D35" s="432" t="e">
        <f t="shared" si="0"/>
        <v>#DIV/0!</v>
      </c>
    </row>
    <row r="36" spans="1:4" ht="19.5" customHeight="1">
      <c r="A36" s="431" t="s">
        <v>2396</v>
      </c>
      <c r="B36" s="126"/>
      <c r="C36" s="126"/>
      <c r="D36" s="432" t="e">
        <f t="shared" si="0"/>
        <v>#DIV/0!</v>
      </c>
    </row>
    <row r="37" spans="1:4" ht="19.5" customHeight="1">
      <c r="A37" s="431" t="s">
        <v>2397</v>
      </c>
      <c r="B37" s="126"/>
      <c r="C37" s="126"/>
      <c r="D37" s="432" t="e">
        <f t="shared" si="0"/>
        <v>#DIV/0!</v>
      </c>
    </row>
    <row r="38" spans="1:4" ht="19.5" customHeight="1">
      <c r="A38" s="431" t="s">
        <v>2398</v>
      </c>
      <c r="B38" s="126"/>
      <c r="C38" s="126"/>
      <c r="D38" s="432" t="e">
        <f t="shared" si="0"/>
        <v>#DIV/0!</v>
      </c>
    </row>
    <row r="39" spans="1:4" ht="19.5" customHeight="1">
      <c r="A39" s="128" t="s">
        <v>3509</v>
      </c>
      <c r="B39" s="129">
        <f>SUM(B5:B13,B19:B21,B24:B33)</f>
        <v>852</v>
      </c>
      <c r="C39" s="129">
        <f>SUM(C5:C13,C19:C21,C24:C33)</f>
        <v>16909</v>
      </c>
      <c r="D39" s="432">
        <f t="shared" si="0"/>
        <v>1984.62441314554</v>
      </c>
    </row>
  </sheetData>
  <sheetProtection/>
  <mergeCells count="1">
    <mergeCell ref="A2:D2"/>
  </mergeCells>
  <printOptions horizontalCentered="1" verticalCentered="1"/>
  <pageMargins left="1.141732283464567" right="0.35433070866141736" top="0.7874015748031497" bottom="0.7874015748031497" header="0.5905511811023623" footer="0.15748031496062992"/>
  <pageSetup firstPageNumber="135" useFirstPageNumber="1" orientation="portrait" paperSize="9" scale="80" r:id="rId1"/>
</worksheet>
</file>

<file path=xl/worksheets/sheet22.xml><?xml version="1.0" encoding="utf-8"?>
<worksheet xmlns="http://schemas.openxmlformats.org/spreadsheetml/2006/main" xmlns:r="http://schemas.openxmlformats.org/officeDocument/2006/relationships">
  <sheetPr>
    <pageSetUpPr fitToPage="1"/>
  </sheetPr>
  <dimension ref="A1:E26"/>
  <sheetViews>
    <sheetView zoomScaleSheetLayoutView="100" workbookViewId="0" topLeftCell="A13">
      <selection activeCell="C11" sqref="C11"/>
    </sheetView>
  </sheetViews>
  <sheetFormatPr defaultColWidth="43.875" defaultRowHeight="13.5"/>
  <cols>
    <col min="1" max="1" width="58.625" style="120" customWidth="1"/>
    <col min="2" max="2" width="11.125" style="120" customWidth="1"/>
    <col min="3" max="3" width="13.25390625" style="120" customWidth="1"/>
    <col min="4" max="4" width="13.50390625" style="120" customWidth="1"/>
    <col min="5" max="5" width="12.875" style="120" customWidth="1"/>
    <col min="6" max="16384" width="43.875" style="120" customWidth="1"/>
  </cols>
  <sheetData>
    <row r="1" spans="1:2" s="58" customFormat="1" ht="27" customHeight="1">
      <c r="A1" s="58" t="s">
        <v>2998</v>
      </c>
      <c r="B1" s="121"/>
    </row>
    <row r="2" spans="1:5" ht="45" customHeight="1">
      <c r="A2" s="609" t="s">
        <v>2999</v>
      </c>
      <c r="B2" s="609"/>
      <c r="C2" s="609"/>
      <c r="D2" s="609"/>
      <c r="E2" s="609"/>
    </row>
    <row r="3" s="119" customFormat="1" ht="23.25" customHeight="1">
      <c r="B3" s="122" t="s">
        <v>3454</v>
      </c>
    </row>
    <row r="4" spans="1:5" s="119" customFormat="1" ht="36" customHeight="1">
      <c r="A4" s="123" t="s">
        <v>2969</v>
      </c>
      <c r="B4" s="124" t="s">
        <v>3553</v>
      </c>
      <c r="C4" s="131" t="s">
        <v>3652</v>
      </c>
      <c r="D4" s="131" t="s">
        <v>3000</v>
      </c>
      <c r="E4" s="131" t="s">
        <v>3654</v>
      </c>
    </row>
    <row r="5" spans="1:5" s="119" customFormat="1" ht="36" customHeight="1">
      <c r="A5" s="132" t="s">
        <v>3555</v>
      </c>
      <c r="B5" s="133">
        <f>C5+D5+E5</f>
        <v>0</v>
      </c>
      <c r="C5" s="134"/>
      <c r="D5" s="134"/>
      <c r="E5" s="134"/>
    </row>
    <row r="6" spans="1:5" s="119" customFormat="1" ht="36" customHeight="1">
      <c r="A6" s="132" t="s">
        <v>3557</v>
      </c>
      <c r="B6" s="133">
        <f aca="true" t="shared" si="0" ref="B6:B26">C6+D6+E6</f>
        <v>0</v>
      </c>
      <c r="C6" s="134"/>
      <c r="D6" s="134"/>
      <c r="E6" s="134"/>
    </row>
    <row r="7" spans="1:5" s="119" customFormat="1" ht="36" customHeight="1">
      <c r="A7" s="135" t="s">
        <v>3559</v>
      </c>
      <c r="B7" s="133">
        <f t="shared" si="0"/>
        <v>0</v>
      </c>
      <c r="C7" s="134"/>
      <c r="D7" s="134"/>
      <c r="E7" s="134"/>
    </row>
    <row r="8" spans="1:5" s="130" customFormat="1" ht="36" customHeight="1">
      <c r="A8" s="132" t="s">
        <v>3001</v>
      </c>
      <c r="B8" s="133">
        <f t="shared" si="0"/>
        <v>0</v>
      </c>
      <c r="C8" s="136"/>
      <c r="D8" s="136"/>
      <c r="E8" s="136"/>
    </row>
    <row r="9" spans="1:5" s="119" customFormat="1" ht="36" customHeight="1">
      <c r="A9" s="135" t="s">
        <v>3563</v>
      </c>
      <c r="B9" s="133">
        <f t="shared" si="0"/>
        <v>3389</v>
      </c>
      <c r="C9" s="134">
        <v>3389</v>
      </c>
      <c r="D9" s="134"/>
      <c r="E9" s="134"/>
    </row>
    <row r="10" spans="1:5" s="119" customFormat="1" ht="36" customHeight="1">
      <c r="A10" s="132" t="s">
        <v>3002</v>
      </c>
      <c r="B10" s="133">
        <f t="shared" si="0"/>
        <v>0</v>
      </c>
      <c r="C10" s="134"/>
      <c r="D10" s="134"/>
      <c r="E10" s="134"/>
    </row>
    <row r="11" spans="1:5" s="119" customFormat="1" ht="36" customHeight="1">
      <c r="A11" s="135" t="s">
        <v>3003</v>
      </c>
      <c r="B11" s="133">
        <f t="shared" si="0"/>
        <v>0</v>
      </c>
      <c r="C11" s="134"/>
      <c r="D11" s="134"/>
      <c r="E11" s="134"/>
    </row>
    <row r="12" spans="1:5" s="119" customFormat="1" ht="36" customHeight="1">
      <c r="A12" s="135" t="s">
        <v>3004</v>
      </c>
      <c r="B12" s="133">
        <f t="shared" si="0"/>
        <v>20</v>
      </c>
      <c r="C12" s="134">
        <v>20</v>
      </c>
      <c r="D12" s="134"/>
      <c r="E12" s="134"/>
    </row>
    <row r="13" spans="1:5" s="119" customFormat="1" ht="36" customHeight="1">
      <c r="A13" s="137" t="s">
        <v>3005</v>
      </c>
      <c r="B13" s="133">
        <f t="shared" si="0"/>
        <v>0</v>
      </c>
      <c r="C13" s="134"/>
      <c r="D13" s="134"/>
      <c r="E13" s="134"/>
    </row>
    <row r="14" spans="1:5" s="119" customFormat="1" ht="36" customHeight="1">
      <c r="A14" s="132" t="s">
        <v>3006</v>
      </c>
      <c r="B14" s="133">
        <f t="shared" si="0"/>
        <v>0</v>
      </c>
      <c r="C14" s="134"/>
      <c r="D14" s="134"/>
      <c r="E14" s="134"/>
    </row>
    <row r="15" spans="1:5" s="119" customFormat="1" ht="36" customHeight="1">
      <c r="A15" s="132" t="s">
        <v>3007</v>
      </c>
      <c r="B15" s="133">
        <f t="shared" si="0"/>
        <v>0</v>
      </c>
      <c r="C15" s="134"/>
      <c r="D15" s="134"/>
      <c r="E15" s="134"/>
    </row>
    <row r="16" spans="1:5" s="119" customFormat="1" ht="36" customHeight="1">
      <c r="A16" s="132" t="s">
        <v>3008</v>
      </c>
      <c r="B16" s="133">
        <f t="shared" si="0"/>
        <v>0</v>
      </c>
      <c r="C16" s="134"/>
      <c r="D16" s="134"/>
      <c r="E16" s="134"/>
    </row>
    <row r="17" spans="1:5" s="119" customFormat="1" ht="36" customHeight="1">
      <c r="A17" s="132" t="s">
        <v>3009</v>
      </c>
      <c r="B17" s="133">
        <f t="shared" si="0"/>
        <v>0</v>
      </c>
      <c r="C17" s="134"/>
      <c r="D17" s="134"/>
      <c r="E17" s="134"/>
    </row>
    <row r="18" spans="1:5" s="119" customFormat="1" ht="36" customHeight="1">
      <c r="A18" s="132" t="s">
        <v>3010</v>
      </c>
      <c r="B18" s="133">
        <f t="shared" si="0"/>
        <v>0</v>
      </c>
      <c r="C18" s="134"/>
      <c r="D18" s="134"/>
      <c r="E18" s="134"/>
    </row>
    <row r="19" spans="1:5" s="119" customFormat="1" ht="36" customHeight="1">
      <c r="A19" s="135" t="s">
        <v>3011</v>
      </c>
      <c r="B19" s="133">
        <f t="shared" si="0"/>
        <v>0</v>
      </c>
      <c r="C19" s="134"/>
      <c r="D19" s="134"/>
      <c r="E19" s="134"/>
    </row>
    <row r="20" spans="1:5" s="119" customFormat="1" ht="36" customHeight="1">
      <c r="A20" s="138" t="s">
        <v>3012</v>
      </c>
      <c r="B20" s="133">
        <f t="shared" si="0"/>
        <v>0</v>
      </c>
      <c r="C20" s="134"/>
      <c r="D20" s="134"/>
      <c r="E20" s="134"/>
    </row>
    <row r="21" spans="1:5" s="119" customFormat="1" ht="36" customHeight="1">
      <c r="A21" s="132" t="s">
        <v>3013</v>
      </c>
      <c r="B21" s="133">
        <f t="shared" si="0"/>
        <v>0</v>
      </c>
      <c r="C21" s="134"/>
      <c r="D21" s="134"/>
      <c r="E21" s="134"/>
    </row>
    <row r="22" spans="1:5" s="119" customFormat="1" ht="36" customHeight="1">
      <c r="A22" s="132" t="s">
        <v>3014</v>
      </c>
      <c r="B22" s="133">
        <f t="shared" si="0"/>
        <v>0</v>
      </c>
      <c r="C22" s="134"/>
      <c r="D22" s="134"/>
      <c r="E22" s="134"/>
    </row>
    <row r="23" spans="1:5" s="119" customFormat="1" ht="36" customHeight="1">
      <c r="A23" s="138" t="s">
        <v>3015</v>
      </c>
      <c r="B23" s="133">
        <f t="shared" si="0"/>
        <v>590</v>
      </c>
      <c r="C23" s="134">
        <v>590</v>
      </c>
      <c r="D23" s="134"/>
      <c r="E23" s="134"/>
    </row>
    <row r="24" spans="1:5" s="119" customFormat="1" ht="36" customHeight="1">
      <c r="A24" s="138" t="s">
        <v>3016</v>
      </c>
      <c r="B24" s="133">
        <f t="shared" si="0"/>
        <v>0</v>
      </c>
      <c r="C24" s="134"/>
      <c r="D24" s="134"/>
      <c r="E24" s="134"/>
    </row>
    <row r="25" spans="1:5" s="119" customFormat="1" ht="36" customHeight="1">
      <c r="A25" s="138" t="s">
        <v>3017</v>
      </c>
      <c r="B25" s="133">
        <f t="shared" si="0"/>
        <v>0</v>
      </c>
      <c r="C25" s="134"/>
      <c r="D25" s="134"/>
      <c r="E25" s="134"/>
    </row>
    <row r="26" spans="1:5" s="119" customFormat="1" ht="36" customHeight="1">
      <c r="A26" s="128" t="s">
        <v>3509</v>
      </c>
      <c r="B26" s="139">
        <f t="shared" si="0"/>
        <v>3999</v>
      </c>
      <c r="C26" s="140">
        <f>SUM(C5:C25)</f>
        <v>3999</v>
      </c>
      <c r="D26" s="140">
        <f>SUM(D5:D25)</f>
        <v>0</v>
      </c>
      <c r="E26" s="140">
        <f>SUM(E5:E25)</f>
        <v>0</v>
      </c>
    </row>
  </sheetData>
  <sheetProtection/>
  <mergeCells count="1">
    <mergeCell ref="A2:E2"/>
  </mergeCells>
  <printOptions horizontalCentered="1" verticalCentered="1"/>
  <pageMargins left="0.551181102362205" right="0.551181102362205" top="0.275590551181102" bottom="0.393700787401575" header="0.590551181102362" footer="0.15748031496063"/>
  <pageSetup firstPageNumber="135" useFirstPageNumber="1" fitToHeight="1" fitToWidth="1" orientation="portrait" paperSize="9" scale="85"/>
</worksheet>
</file>

<file path=xl/worksheets/sheet23.xml><?xml version="1.0" encoding="utf-8"?>
<worksheet xmlns="http://schemas.openxmlformats.org/spreadsheetml/2006/main" xmlns:r="http://schemas.openxmlformats.org/officeDocument/2006/relationships">
  <dimension ref="A1:G271"/>
  <sheetViews>
    <sheetView zoomScaleSheetLayoutView="100" workbookViewId="0" topLeftCell="A235">
      <selection activeCell="F263" sqref="F263"/>
    </sheetView>
  </sheetViews>
  <sheetFormatPr defaultColWidth="9.00390625" defaultRowHeight="13.5"/>
  <cols>
    <col min="1" max="1" width="40.25390625" style="0" customWidth="1"/>
    <col min="2" max="2" width="11.50390625" style="0" customWidth="1"/>
    <col min="3" max="3" width="56.25390625" style="0" customWidth="1"/>
    <col min="4" max="4" width="11.375" style="0" customWidth="1"/>
    <col min="5" max="5" width="12.125" style="0" customWidth="1"/>
    <col min="6" max="6" width="17.625" style="0" customWidth="1"/>
    <col min="7" max="7" width="11.625" style="0" customWidth="1"/>
  </cols>
  <sheetData>
    <row r="1" spans="1:7" ht="14.25">
      <c r="A1" s="89" t="s">
        <v>3018</v>
      </c>
      <c r="B1" s="90"/>
      <c r="C1" s="91"/>
      <c r="D1" s="90"/>
      <c r="E1" s="91"/>
      <c r="F1" s="91"/>
      <c r="G1" s="91"/>
    </row>
    <row r="2" spans="1:7" ht="20.25">
      <c r="A2" s="610" t="s">
        <v>3019</v>
      </c>
      <c r="B2" s="610"/>
      <c r="C2" s="610"/>
      <c r="D2" s="610"/>
      <c r="E2" s="610"/>
      <c r="F2" s="610"/>
      <c r="G2" s="610"/>
    </row>
    <row r="3" spans="1:7" ht="14.25">
      <c r="A3" s="89"/>
      <c r="B3" s="90"/>
      <c r="C3" s="91"/>
      <c r="D3" s="90"/>
      <c r="E3" s="91"/>
      <c r="F3" s="92" t="s">
        <v>3454</v>
      </c>
      <c r="G3" s="91"/>
    </row>
    <row r="4" spans="1:7" ht="18.75">
      <c r="A4" s="611" t="s">
        <v>3020</v>
      </c>
      <c r="B4" s="611"/>
      <c r="C4" s="611" t="s">
        <v>3021</v>
      </c>
      <c r="D4" s="611"/>
      <c r="E4" s="611"/>
      <c r="F4" s="611"/>
      <c r="G4" s="611"/>
    </row>
    <row r="5" spans="1:7" ht="27">
      <c r="A5" s="93" t="s">
        <v>3645</v>
      </c>
      <c r="B5" s="94" t="s">
        <v>3553</v>
      </c>
      <c r="C5" s="93" t="s">
        <v>3645</v>
      </c>
      <c r="D5" s="94" t="s">
        <v>3553</v>
      </c>
      <c r="E5" s="94" t="s">
        <v>3716</v>
      </c>
      <c r="F5" s="94" t="s">
        <v>3718</v>
      </c>
      <c r="G5" s="94" t="s">
        <v>3022</v>
      </c>
    </row>
    <row r="6" spans="1:7" ht="15" customHeight="1">
      <c r="A6" s="95" t="s">
        <v>2970</v>
      </c>
      <c r="B6" s="96"/>
      <c r="C6" s="97" t="s">
        <v>3023</v>
      </c>
      <c r="D6" s="94">
        <f>E6+F6+G6</f>
        <v>0</v>
      </c>
      <c r="E6" s="94">
        <f>SUM(E7,E13,E19)</f>
        <v>0</v>
      </c>
      <c r="F6" s="94">
        <f>SUM(F7,F13,F19)</f>
        <v>0</v>
      </c>
      <c r="G6" s="94">
        <f>SUM(G7,G13,G19)</f>
        <v>0</v>
      </c>
    </row>
    <row r="7" spans="1:7" ht="15" customHeight="1">
      <c r="A7" s="98" t="s">
        <v>3024</v>
      </c>
      <c r="B7" s="96"/>
      <c r="C7" s="99" t="s">
        <v>3025</v>
      </c>
      <c r="D7" s="96">
        <f aca="true" t="shared" si="0" ref="D7:D70">E7+F7+G7</f>
        <v>0</v>
      </c>
      <c r="E7" s="96">
        <f>SUM(E8:E12)</f>
        <v>0</v>
      </c>
      <c r="F7" s="96">
        <f>SUM(F8:F12)</f>
        <v>0</v>
      </c>
      <c r="G7" s="96">
        <f>SUM(G8:G12)</f>
        <v>0</v>
      </c>
    </row>
    <row r="8" spans="1:7" ht="15" customHeight="1">
      <c r="A8" s="95" t="s">
        <v>2972</v>
      </c>
      <c r="B8" s="96"/>
      <c r="C8" s="99" t="s">
        <v>3026</v>
      </c>
      <c r="D8" s="96">
        <f t="shared" si="0"/>
        <v>0</v>
      </c>
      <c r="E8" s="100"/>
      <c r="F8" s="100"/>
      <c r="G8" s="100"/>
    </row>
    <row r="9" spans="1:7" ht="15" customHeight="1">
      <c r="A9" s="95" t="s">
        <v>2973</v>
      </c>
      <c r="B9" s="96"/>
      <c r="C9" s="99" t="s">
        <v>3027</v>
      </c>
      <c r="D9" s="96">
        <f t="shared" si="0"/>
        <v>0</v>
      </c>
      <c r="E9" s="100"/>
      <c r="F9" s="100"/>
      <c r="G9" s="100"/>
    </row>
    <row r="10" spans="1:7" ht="15" customHeight="1">
      <c r="A10" s="95" t="s">
        <v>2974</v>
      </c>
      <c r="B10" s="96"/>
      <c r="C10" s="99" t="s">
        <v>3028</v>
      </c>
      <c r="D10" s="96">
        <f t="shared" si="0"/>
        <v>0</v>
      </c>
      <c r="E10" s="100"/>
      <c r="F10" s="100"/>
      <c r="G10" s="100"/>
    </row>
    <row r="11" spans="1:7" ht="15" customHeight="1">
      <c r="A11" s="95" t="s">
        <v>2975</v>
      </c>
      <c r="B11" s="96"/>
      <c r="C11" s="99" t="s">
        <v>3029</v>
      </c>
      <c r="D11" s="96">
        <f t="shared" si="0"/>
        <v>0</v>
      </c>
      <c r="E11" s="100"/>
      <c r="F11" s="100"/>
      <c r="G11" s="100"/>
    </row>
    <row r="12" spans="1:7" ht="15" customHeight="1">
      <c r="A12" s="95" t="s">
        <v>2976</v>
      </c>
      <c r="B12" s="96"/>
      <c r="C12" s="99" t="s">
        <v>3030</v>
      </c>
      <c r="D12" s="96">
        <f t="shared" si="0"/>
        <v>0</v>
      </c>
      <c r="E12" s="100"/>
      <c r="F12" s="100"/>
      <c r="G12" s="100"/>
    </row>
    <row r="13" spans="1:7" ht="15" customHeight="1">
      <c r="A13" s="95" t="s">
        <v>2977</v>
      </c>
      <c r="B13" s="96"/>
      <c r="C13" s="101" t="s">
        <v>3031</v>
      </c>
      <c r="D13" s="96">
        <f t="shared" si="0"/>
        <v>0</v>
      </c>
      <c r="E13" s="96">
        <f>SUM(E14:E18)</f>
        <v>0</v>
      </c>
      <c r="F13" s="96">
        <f>SUM(F14:F18)</f>
        <v>0</v>
      </c>
      <c r="G13" s="96">
        <f>SUM(G14:G18)</f>
        <v>0</v>
      </c>
    </row>
    <row r="14" spans="1:7" ht="15" customHeight="1">
      <c r="A14" s="95" t="s">
        <v>2978</v>
      </c>
      <c r="B14" s="96">
        <f>SUM(B15:B19)</f>
        <v>16889</v>
      </c>
      <c r="C14" s="101" t="s">
        <v>3032</v>
      </c>
      <c r="D14" s="96">
        <f t="shared" si="0"/>
        <v>0</v>
      </c>
      <c r="E14" s="96"/>
      <c r="F14" s="96"/>
      <c r="G14" s="96"/>
    </row>
    <row r="15" spans="1:7" ht="15" customHeight="1">
      <c r="A15" s="102" t="s">
        <v>3033</v>
      </c>
      <c r="B15" s="96">
        <v>16889</v>
      </c>
      <c r="C15" s="101" t="s">
        <v>3034</v>
      </c>
      <c r="D15" s="96">
        <f t="shared" si="0"/>
        <v>0</v>
      </c>
      <c r="E15" s="100"/>
      <c r="F15" s="100"/>
      <c r="G15" s="100"/>
    </row>
    <row r="16" spans="1:7" ht="15" customHeight="1">
      <c r="A16" s="102" t="s">
        <v>3035</v>
      </c>
      <c r="B16" s="96"/>
      <c r="C16" s="101" t="s">
        <v>3036</v>
      </c>
      <c r="D16" s="96">
        <f t="shared" si="0"/>
        <v>0</v>
      </c>
      <c r="E16" s="100"/>
      <c r="F16" s="100"/>
      <c r="G16" s="100"/>
    </row>
    <row r="17" spans="1:7" ht="15" customHeight="1">
      <c r="A17" s="102" t="s">
        <v>3037</v>
      </c>
      <c r="B17" s="96"/>
      <c r="C17" s="101" t="s">
        <v>3038</v>
      </c>
      <c r="D17" s="96">
        <f t="shared" si="0"/>
        <v>0</v>
      </c>
      <c r="E17" s="100"/>
      <c r="F17" s="100"/>
      <c r="G17" s="100"/>
    </row>
    <row r="18" spans="1:7" ht="15" customHeight="1">
      <c r="A18" s="102" t="s">
        <v>3039</v>
      </c>
      <c r="B18" s="96"/>
      <c r="C18" s="101" t="s">
        <v>3040</v>
      </c>
      <c r="D18" s="96">
        <f t="shared" si="0"/>
        <v>0</v>
      </c>
      <c r="E18" s="96"/>
      <c r="F18" s="96"/>
      <c r="G18" s="96"/>
    </row>
    <row r="19" spans="1:7" ht="15" customHeight="1">
      <c r="A19" s="102" t="s">
        <v>3041</v>
      </c>
      <c r="B19" s="96"/>
      <c r="C19" s="101" t="s">
        <v>3042</v>
      </c>
      <c r="D19" s="96">
        <f t="shared" si="0"/>
        <v>0</v>
      </c>
      <c r="E19" s="96">
        <f>SUM(E20:E21)</f>
        <v>0</v>
      </c>
      <c r="F19" s="96">
        <f>SUM(F20:F21)</f>
        <v>0</v>
      </c>
      <c r="G19" s="96">
        <f>SUM(G20:G21)</f>
        <v>0</v>
      </c>
    </row>
    <row r="20" spans="1:7" ht="15" customHeight="1">
      <c r="A20" s="102" t="s">
        <v>2984</v>
      </c>
      <c r="B20" s="96"/>
      <c r="C20" s="101" t="s">
        <v>3043</v>
      </c>
      <c r="D20" s="96">
        <f t="shared" si="0"/>
        <v>0</v>
      </c>
      <c r="E20" s="100"/>
      <c r="F20" s="100"/>
      <c r="G20" s="100"/>
    </row>
    <row r="21" spans="1:7" ht="15" customHeight="1">
      <c r="A21" s="102" t="s">
        <v>2985</v>
      </c>
      <c r="B21" s="96"/>
      <c r="C21" s="101" t="s">
        <v>3044</v>
      </c>
      <c r="D21" s="96">
        <f t="shared" si="0"/>
        <v>0</v>
      </c>
      <c r="E21" s="100"/>
      <c r="F21" s="100"/>
      <c r="G21" s="100"/>
    </row>
    <row r="22" spans="1:7" ht="15" customHeight="1">
      <c r="A22" s="95" t="s">
        <v>2986</v>
      </c>
      <c r="B22" s="96">
        <f>SUM(B23:B24)</f>
        <v>0</v>
      </c>
      <c r="C22" s="103" t="s">
        <v>3045</v>
      </c>
      <c r="D22" s="94">
        <f t="shared" si="0"/>
        <v>0</v>
      </c>
      <c r="E22" s="94">
        <f>SUM(E23,E27,E31)</f>
        <v>0</v>
      </c>
      <c r="F22" s="94">
        <f>SUM(F23,F27,F31)</f>
        <v>0</v>
      </c>
      <c r="G22" s="94">
        <f>SUM(G23,G27,G31)</f>
        <v>0</v>
      </c>
    </row>
    <row r="23" spans="1:7" ht="15" customHeight="1">
      <c r="A23" s="102" t="s">
        <v>3046</v>
      </c>
      <c r="B23" s="96"/>
      <c r="C23" s="101" t="s">
        <v>3047</v>
      </c>
      <c r="D23" s="96">
        <f t="shared" si="0"/>
        <v>0</v>
      </c>
      <c r="E23" s="96">
        <f>SUM(E24:E26)</f>
        <v>0</v>
      </c>
      <c r="F23" s="96">
        <f>SUM(F24:F26)</f>
        <v>0</v>
      </c>
      <c r="G23" s="96">
        <f>SUM(G24:G26)</f>
        <v>0</v>
      </c>
    </row>
    <row r="24" spans="1:7" ht="15" customHeight="1">
      <c r="A24" s="102" t="s">
        <v>3048</v>
      </c>
      <c r="B24" s="96"/>
      <c r="C24" s="101" t="s">
        <v>3049</v>
      </c>
      <c r="D24" s="96">
        <f t="shared" si="0"/>
        <v>0</v>
      </c>
      <c r="E24" s="96"/>
      <c r="F24" s="96"/>
      <c r="G24" s="96"/>
    </row>
    <row r="25" spans="1:7" ht="15" customHeight="1">
      <c r="A25" s="95" t="s">
        <v>2989</v>
      </c>
      <c r="B25" s="96">
        <v>20</v>
      </c>
      <c r="C25" s="101" t="s">
        <v>3050</v>
      </c>
      <c r="D25" s="96">
        <f t="shared" si="0"/>
        <v>0</v>
      </c>
      <c r="E25" s="104"/>
      <c r="F25" s="104"/>
      <c r="G25" s="104"/>
    </row>
    <row r="26" spans="1:7" ht="15" customHeight="1">
      <c r="A26" s="102" t="s">
        <v>2990</v>
      </c>
      <c r="B26" s="96"/>
      <c r="C26" s="101" t="s">
        <v>3051</v>
      </c>
      <c r="D26" s="96">
        <f t="shared" si="0"/>
        <v>0</v>
      </c>
      <c r="E26" s="104"/>
      <c r="F26" s="104"/>
      <c r="G26" s="104"/>
    </row>
    <row r="27" spans="1:7" ht="15" customHeight="1">
      <c r="A27" s="95" t="s">
        <v>2991</v>
      </c>
      <c r="B27" s="96">
        <f>SUM(B28:B29)</f>
        <v>0</v>
      </c>
      <c r="C27" s="101" t="s">
        <v>3052</v>
      </c>
      <c r="D27" s="96">
        <f t="shared" si="0"/>
        <v>0</v>
      </c>
      <c r="E27" s="96">
        <f>SUM(E28:E30)</f>
        <v>0</v>
      </c>
      <c r="F27" s="96">
        <f>SUM(F28:F30)</f>
        <v>0</v>
      </c>
      <c r="G27" s="96">
        <f>SUM(G28:G30)</f>
        <v>0</v>
      </c>
    </row>
    <row r="28" spans="1:7" ht="15" customHeight="1">
      <c r="A28" s="95" t="s">
        <v>3053</v>
      </c>
      <c r="B28" s="96"/>
      <c r="C28" s="101" t="s">
        <v>3049</v>
      </c>
      <c r="D28" s="96">
        <f t="shared" si="0"/>
        <v>0</v>
      </c>
      <c r="E28" s="104"/>
      <c r="F28" s="104"/>
      <c r="G28" s="104"/>
    </row>
    <row r="29" spans="1:7" ht="15" customHeight="1">
      <c r="A29" s="95" t="s">
        <v>3054</v>
      </c>
      <c r="B29" s="96"/>
      <c r="C29" s="101" t="s">
        <v>3050</v>
      </c>
      <c r="D29" s="96">
        <f t="shared" si="0"/>
        <v>0</v>
      </c>
      <c r="E29" s="96"/>
      <c r="F29" s="96"/>
      <c r="G29" s="96"/>
    </row>
    <row r="30" spans="1:7" ht="15" customHeight="1">
      <c r="A30" s="102" t="s">
        <v>2992</v>
      </c>
      <c r="B30" s="105"/>
      <c r="C30" s="101" t="s">
        <v>3055</v>
      </c>
      <c r="D30" s="96">
        <f t="shared" si="0"/>
        <v>0</v>
      </c>
      <c r="E30" s="96"/>
      <c r="F30" s="96"/>
      <c r="G30" s="96"/>
    </row>
    <row r="31" spans="1:7" ht="15" customHeight="1">
      <c r="A31" s="95" t="s">
        <v>2993</v>
      </c>
      <c r="B31" s="105"/>
      <c r="C31" s="101" t="s">
        <v>3056</v>
      </c>
      <c r="D31" s="96">
        <f t="shared" si="0"/>
        <v>0</v>
      </c>
      <c r="E31" s="96">
        <f>SUM(E32:E33)</f>
        <v>0</v>
      </c>
      <c r="F31" s="96">
        <f>SUM(F32:F33)</f>
        <v>0</v>
      </c>
      <c r="G31" s="96">
        <f>SUM(G32:G33)</f>
        <v>0</v>
      </c>
    </row>
    <row r="32" spans="1:7" ht="15" customHeight="1">
      <c r="A32" s="95" t="s">
        <v>2994</v>
      </c>
      <c r="B32" s="105"/>
      <c r="C32" s="101" t="s">
        <v>3050</v>
      </c>
      <c r="D32" s="96">
        <f t="shared" si="0"/>
        <v>0</v>
      </c>
      <c r="E32" s="104"/>
      <c r="F32" s="104"/>
      <c r="G32" s="104"/>
    </row>
    <row r="33" spans="1:7" ht="15" customHeight="1">
      <c r="A33" s="98" t="s">
        <v>2995</v>
      </c>
      <c r="B33" s="96"/>
      <c r="C33" s="101" t="s">
        <v>3057</v>
      </c>
      <c r="D33" s="96">
        <f t="shared" si="0"/>
        <v>0</v>
      </c>
      <c r="E33" s="104"/>
      <c r="F33" s="104"/>
      <c r="G33" s="104"/>
    </row>
    <row r="34" spans="1:7" ht="15" customHeight="1">
      <c r="A34" s="95" t="s">
        <v>2996</v>
      </c>
      <c r="B34" s="96"/>
      <c r="C34" s="103" t="s">
        <v>3058</v>
      </c>
      <c r="D34" s="94">
        <f t="shared" si="0"/>
        <v>0</v>
      </c>
      <c r="E34" s="94">
        <f>SUM(E35,E40)</f>
        <v>0</v>
      </c>
      <c r="F34" s="94">
        <f>SUM(F35,F40)</f>
        <v>0</v>
      </c>
      <c r="G34" s="94">
        <f>SUM(G35,G40)</f>
        <v>0</v>
      </c>
    </row>
    <row r="35" spans="1:7" ht="15" customHeight="1">
      <c r="A35" s="98" t="s">
        <v>2997</v>
      </c>
      <c r="B35" s="96"/>
      <c r="C35" s="101" t="s">
        <v>3059</v>
      </c>
      <c r="D35" s="96">
        <f t="shared" si="0"/>
        <v>0</v>
      </c>
      <c r="E35" s="96">
        <f>SUM(E36:E39)</f>
        <v>0</v>
      </c>
      <c r="F35" s="96">
        <f>SUM(F36:F39)</f>
        <v>0</v>
      </c>
      <c r="G35" s="96">
        <f>SUM(G36:G39)</f>
        <v>0</v>
      </c>
    </row>
    <row r="36" spans="1:7" ht="15" customHeight="1">
      <c r="A36" s="98" t="s">
        <v>3060</v>
      </c>
      <c r="B36" s="96"/>
      <c r="C36" s="101" t="s">
        <v>3061</v>
      </c>
      <c r="D36" s="96">
        <f t="shared" si="0"/>
        <v>0</v>
      </c>
      <c r="E36" s="104"/>
      <c r="F36" s="104"/>
      <c r="G36" s="104"/>
    </row>
    <row r="37" spans="1:7" ht="15" customHeight="1">
      <c r="A37" s="98"/>
      <c r="B37" s="96"/>
      <c r="C37" s="101" t="s">
        <v>3062</v>
      </c>
      <c r="D37" s="96">
        <f t="shared" si="0"/>
        <v>0</v>
      </c>
      <c r="E37" s="104"/>
      <c r="F37" s="104"/>
      <c r="G37" s="104"/>
    </row>
    <row r="38" spans="1:7" ht="15" customHeight="1">
      <c r="A38" s="106"/>
      <c r="B38" s="96"/>
      <c r="C38" s="101" t="s">
        <v>3063</v>
      </c>
      <c r="D38" s="96">
        <f t="shared" si="0"/>
        <v>0</v>
      </c>
      <c r="E38" s="104"/>
      <c r="F38" s="104"/>
      <c r="G38" s="104"/>
    </row>
    <row r="39" spans="1:7" ht="15" customHeight="1">
      <c r="A39" s="107"/>
      <c r="B39" s="96"/>
      <c r="C39" s="101" t="s">
        <v>3064</v>
      </c>
      <c r="D39" s="96">
        <f t="shared" si="0"/>
        <v>0</v>
      </c>
      <c r="E39" s="93"/>
      <c r="F39" s="93"/>
      <c r="G39" s="93"/>
    </row>
    <row r="40" spans="1:7" ht="15" customHeight="1">
      <c r="A40" s="106"/>
      <c r="B40" s="96"/>
      <c r="C40" s="101" t="s">
        <v>3065</v>
      </c>
      <c r="D40" s="96">
        <f t="shared" si="0"/>
        <v>0</v>
      </c>
      <c r="E40" s="96">
        <f>SUM(E41:E44)</f>
        <v>0</v>
      </c>
      <c r="F40" s="96">
        <f>SUM(F41:F44)</f>
        <v>0</v>
      </c>
      <c r="G40" s="96">
        <f>SUM(G41:G44)</f>
        <v>0</v>
      </c>
    </row>
    <row r="41" spans="1:7" ht="15" customHeight="1">
      <c r="A41" s="95"/>
      <c r="B41" s="96"/>
      <c r="C41" s="101" t="s">
        <v>3066</v>
      </c>
      <c r="D41" s="96">
        <f t="shared" si="0"/>
        <v>0</v>
      </c>
      <c r="E41" s="104"/>
      <c r="F41" s="104"/>
      <c r="G41" s="104"/>
    </row>
    <row r="42" spans="1:7" ht="15" customHeight="1">
      <c r="A42" s="95"/>
      <c r="B42" s="96"/>
      <c r="C42" s="101" t="s">
        <v>3067</v>
      </c>
      <c r="D42" s="96">
        <f t="shared" si="0"/>
        <v>0</v>
      </c>
      <c r="E42" s="104"/>
      <c r="F42" s="104"/>
      <c r="G42" s="104"/>
    </row>
    <row r="43" spans="1:7" ht="15" customHeight="1">
      <c r="A43" s="95"/>
      <c r="B43" s="96"/>
      <c r="C43" s="101" t="s">
        <v>3068</v>
      </c>
      <c r="D43" s="96">
        <f t="shared" si="0"/>
        <v>0</v>
      </c>
      <c r="E43" s="96"/>
      <c r="F43" s="96"/>
      <c r="G43" s="96"/>
    </row>
    <row r="44" spans="1:7" ht="15" customHeight="1">
      <c r="A44" s="95"/>
      <c r="B44" s="96"/>
      <c r="C44" s="101" t="s">
        <v>3069</v>
      </c>
      <c r="D44" s="96">
        <f t="shared" si="0"/>
        <v>0</v>
      </c>
      <c r="E44" s="104"/>
      <c r="F44" s="104"/>
      <c r="G44" s="104"/>
    </row>
    <row r="45" spans="1:7" ht="15" customHeight="1">
      <c r="A45" s="106"/>
      <c r="B45" s="96"/>
      <c r="C45" s="103" t="s">
        <v>3070</v>
      </c>
      <c r="D45" s="94">
        <f t="shared" si="0"/>
        <v>3409</v>
      </c>
      <c r="E45" s="94">
        <f>SUM(E46,E59,E63,E64,E70,E74,E78,E82,E88,E91)</f>
        <v>3409</v>
      </c>
      <c r="F45" s="94">
        <f>SUM(F46,F59,F63,F64,F70,F74,F78,F82,F88,F91)</f>
        <v>0</v>
      </c>
      <c r="G45" s="94">
        <f>SUM(G46,G59,G63,G64,G70,G74,G78,G82,G88,G91)</f>
        <v>0</v>
      </c>
    </row>
    <row r="46" spans="1:7" ht="15" customHeight="1">
      <c r="A46" s="106"/>
      <c r="B46" s="96"/>
      <c r="C46" s="101" t="s">
        <v>3071</v>
      </c>
      <c r="D46" s="96">
        <f t="shared" si="0"/>
        <v>3389</v>
      </c>
      <c r="E46" s="96">
        <f>SUM(E47:E58)</f>
        <v>3389</v>
      </c>
      <c r="F46" s="96">
        <f>SUM(F47:F58)</f>
        <v>0</v>
      </c>
      <c r="G46" s="96">
        <f>SUM(G47:G58)</f>
        <v>0</v>
      </c>
    </row>
    <row r="47" spans="1:7" ht="15" customHeight="1">
      <c r="A47" s="106"/>
      <c r="B47" s="96"/>
      <c r="C47" s="101" t="s">
        <v>3072</v>
      </c>
      <c r="D47" s="96">
        <f t="shared" si="0"/>
        <v>0</v>
      </c>
      <c r="E47" s="104"/>
      <c r="F47" s="104"/>
      <c r="G47" s="104"/>
    </row>
    <row r="48" spans="1:7" ht="15" customHeight="1">
      <c r="A48" s="99"/>
      <c r="B48" s="96"/>
      <c r="C48" s="101" t="s">
        <v>3073</v>
      </c>
      <c r="D48" s="96">
        <f t="shared" si="0"/>
        <v>1249</v>
      </c>
      <c r="E48" s="104">
        <v>1249</v>
      </c>
      <c r="F48" s="104"/>
      <c r="G48" s="104"/>
    </row>
    <row r="49" spans="1:7" ht="15" customHeight="1">
      <c r="A49" s="99"/>
      <c r="B49" s="96"/>
      <c r="C49" s="101" t="s">
        <v>3074</v>
      </c>
      <c r="D49" s="96">
        <f t="shared" si="0"/>
        <v>0</v>
      </c>
      <c r="E49" s="96"/>
      <c r="F49" s="96"/>
      <c r="G49" s="96"/>
    </row>
    <row r="50" spans="1:7" ht="15" customHeight="1">
      <c r="A50" s="99"/>
      <c r="B50" s="96"/>
      <c r="C50" s="101" t="s">
        <v>3075</v>
      </c>
      <c r="D50" s="96">
        <f t="shared" si="0"/>
        <v>230</v>
      </c>
      <c r="E50" s="104">
        <v>230</v>
      </c>
      <c r="F50" s="104"/>
      <c r="G50" s="104"/>
    </row>
    <row r="51" spans="1:7" ht="15" customHeight="1">
      <c r="A51" s="99"/>
      <c r="B51" s="96"/>
      <c r="C51" s="101" t="s">
        <v>3076</v>
      </c>
      <c r="D51" s="96">
        <f t="shared" si="0"/>
        <v>400</v>
      </c>
      <c r="E51" s="104">
        <v>400</v>
      </c>
      <c r="F51" s="104"/>
      <c r="G51" s="104"/>
    </row>
    <row r="52" spans="1:7" ht="15" customHeight="1">
      <c r="A52" s="99"/>
      <c r="B52" s="96"/>
      <c r="C52" s="101" t="s">
        <v>3077</v>
      </c>
      <c r="D52" s="96">
        <f t="shared" si="0"/>
        <v>69</v>
      </c>
      <c r="E52" s="104">
        <v>69</v>
      </c>
      <c r="F52" s="104"/>
      <c r="G52" s="104"/>
    </row>
    <row r="53" spans="1:7" ht="15" customHeight="1">
      <c r="A53" s="95"/>
      <c r="B53" s="96"/>
      <c r="C53" s="101" t="s">
        <v>3078</v>
      </c>
      <c r="D53" s="96">
        <f t="shared" si="0"/>
        <v>0</v>
      </c>
      <c r="E53" s="104"/>
      <c r="F53" s="104"/>
      <c r="G53" s="104"/>
    </row>
    <row r="54" spans="1:7" ht="15" customHeight="1">
      <c r="A54" s="95"/>
      <c r="B54" s="96"/>
      <c r="C54" s="101" t="s">
        <v>3079</v>
      </c>
      <c r="D54" s="96">
        <f t="shared" si="0"/>
        <v>0</v>
      </c>
      <c r="E54" s="96"/>
      <c r="F54" s="96"/>
      <c r="G54" s="96"/>
    </row>
    <row r="55" spans="1:7" ht="15" customHeight="1">
      <c r="A55" s="95"/>
      <c r="B55" s="96"/>
      <c r="C55" s="101" t="s">
        <v>3080</v>
      </c>
      <c r="D55" s="96">
        <f t="shared" si="0"/>
        <v>0</v>
      </c>
      <c r="E55" s="104"/>
      <c r="F55" s="104"/>
      <c r="G55" s="104"/>
    </row>
    <row r="56" spans="1:7" ht="15" customHeight="1">
      <c r="A56" s="95"/>
      <c r="B56" s="96"/>
      <c r="C56" s="101" t="s">
        <v>3081</v>
      </c>
      <c r="D56" s="96">
        <f t="shared" si="0"/>
        <v>0</v>
      </c>
      <c r="E56" s="104"/>
      <c r="F56" s="104"/>
      <c r="G56" s="104"/>
    </row>
    <row r="57" spans="1:7" ht="15" customHeight="1">
      <c r="A57" s="95"/>
      <c r="B57" s="96"/>
      <c r="C57" s="101" t="s">
        <v>3082</v>
      </c>
      <c r="D57" s="96">
        <f t="shared" si="0"/>
        <v>0</v>
      </c>
      <c r="E57" s="104"/>
      <c r="F57" s="104"/>
      <c r="G57" s="104"/>
    </row>
    <row r="58" spans="1:7" ht="15" customHeight="1">
      <c r="A58" s="95"/>
      <c r="B58" s="96"/>
      <c r="C58" s="101" t="s">
        <v>3083</v>
      </c>
      <c r="D58" s="96">
        <f t="shared" si="0"/>
        <v>1441</v>
      </c>
      <c r="E58" s="104">
        <v>1441</v>
      </c>
      <c r="F58" s="104"/>
      <c r="G58" s="104"/>
    </row>
    <row r="59" spans="1:7" ht="15" customHeight="1">
      <c r="A59" s="95"/>
      <c r="B59" s="96"/>
      <c r="C59" s="101" t="s">
        <v>3084</v>
      </c>
      <c r="D59" s="96">
        <f t="shared" si="0"/>
        <v>0</v>
      </c>
      <c r="E59" s="96">
        <f>SUM(E60:E62)</f>
        <v>0</v>
      </c>
      <c r="F59" s="96">
        <f>SUM(F60:F62)</f>
        <v>0</v>
      </c>
      <c r="G59" s="96">
        <f>SUM(G60:G62)</f>
        <v>0</v>
      </c>
    </row>
    <row r="60" spans="1:7" ht="15" customHeight="1">
      <c r="A60" s="95"/>
      <c r="B60" s="96"/>
      <c r="C60" s="101" t="s">
        <v>3072</v>
      </c>
      <c r="D60" s="96">
        <f t="shared" si="0"/>
        <v>0</v>
      </c>
      <c r="E60" s="96"/>
      <c r="F60" s="96"/>
      <c r="G60" s="96"/>
    </row>
    <row r="61" spans="1:7" ht="15" customHeight="1">
      <c r="A61" s="95"/>
      <c r="B61" s="96"/>
      <c r="C61" s="101" t="s">
        <v>3073</v>
      </c>
      <c r="D61" s="96">
        <f t="shared" si="0"/>
        <v>0</v>
      </c>
      <c r="E61" s="104"/>
      <c r="F61" s="104"/>
      <c r="G61" s="104"/>
    </row>
    <row r="62" spans="1:7" ht="15" customHeight="1">
      <c r="A62" s="95"/>
      <c r="B62" s="94"/>
      <c r="C62" s="101" t="s">
        <v>3085</v>
      </c>
      <c r="D62" s="96">
        <f t="shared" si="0"/>
        <v>0</v>
      </c>
      <c r="E62" s="104"/>
      <c r="F62" s="104"/>
      <c r="G62" s="104"/>
    </row>
    <row r="63" spans="1:7" ht="15" customHeight="1">
      <c r="A63" s="95"/>
      <c r="B63" s="96"/>
      <c r="C63" s="101" t="s">
        <v>3086</v>
      </c>
      <c r="D63" s="96">
        <f t="shared" si="0"/>
        <v>0</v>
      </c>
      <c r="E63" s="104"/>
      <c r="F63" s="104"/>
      <c r="G63" s="104"/>
    </row>
    <row r="64" spans="1:7" ht="15" customHeight="1">
      <c r="A64" s="95"/>
      <c r="B64" s="96"/>
      <c r="C64" s="101" t="s">
        <v>3087</v>
      </c>
      <c r="D64" s="96">
        <f t="shared" si="0"/>
        <v>20</v>
      </c>
      <c r="E64" s="96">
        <f>SUM(E65:E69)</f>
        <v>20</v>
      </c>
      <c r="F64" s="96">
        <f>SUM(F65:F69)</f>
        <v>0</v>
      </c>
      <c r="G64" s="96">
        <f>SUM(G65:G69)</f>
        <v>0</v>
      </c>
    </row>
    <row r="65" spans="1:7" ht="15" customHeight="1">
      <c r="A65" s="95"/>
      <c r="B65" s="96"/>
      <c r="C65" s="101" t="s">
        <v>3088</v>
      </c>
      <c r="D65" s="96">
        <f t="shared" si="0"/>
        <v>20</v>
      </c>
      <c r="E65" s="104">
        <v>20</v>
      </c>
      <c r="F65" s="104"/>
      <c r="G65" s="104"/>
    </row>
    <row r="66" spans="1:7" ht="15" customHeight="1">
      <c r="A66" s="95"/>
      <c r="B66" s="96"/>
      <c r="C66" s="101" t="s">
        <v>3089</v>
      </c>
      <c r="D66" s="96">
        <f t="shared" si="0"/>
        <v>0</v>
      </c>
      <c r="E66" s="104"/>
      <c r="F66" s="104"/>
      <c r="G66" s="104"/>
    </row>
    <row r="67" spans="1:7" ht="15" customHeight="1">
      <c r="A67" s="95"/>
      <c r="B67" s="96"/>
      <c r="C67" s="101" t="s">
        <v>3090</v>
      </c>
      <c r="D67" s="96">
        <f t="shared" si="0"/>
        <v>0</v>
      </c>
      <c r="E67" s="96"/>
      <c r="F67" s="96"/>
      <c r="G67" s="96"/>
    </row>
    <row r="68" spans="1:7" ht="15" customHeight="1">
      <c r="A68" s="95"/>
      <c r="B68" s="96"/>
      <c r="C68" s="101" t="s">
        <v>3091</v>
      </c>
      <c r="D68" s="96">
        <f t="shared" si="0"/>
        <v>0</v>
      </c>
      <c r="E68" s="96"/>
      <c r="F68" s="96"/>
      <c r="G68" s="96"/>
    </row>
    <row r="69" spans="1:7" ht="15" customHeight="1">
      <c r="A69" s="95"/>
      <c r="B69" s="96"/>
      <c r="C69" s="101" t="s">
        <v>3092</v>
      </c>
      <c r="D69" s="96">
        <f t="shared" si="0"/>
        <v>0</v>
      </c>
      <c r="E69" s="104"/>
      <c r="F69" s="104"/>
      <c r="G69" s="104"/>
    </row>
    <row r="70" spans="1:7" ht="15" customHeight="1">
      <c r="A70" s="95"/>
      <c r="B70" s="96"/>
      <c r="C70" s="101" t="s">
        <v>3093</v>
      </c>
      <c r="D70" s="96">
        <f t="shared" si="0"/>
        <v>0</v>
      </c>
      <c r="E70" s="96">
        <f>SUM(E71:E73)</f>
        <v>0</v>
      </c>
      <c r="F70" s="96">
        <f>SUM(F71:F73)</f>
        <v>0</v>
      </c>
      <c r="G70" s="96">
        <f>SUM(G71:G73)</f>
        <v>0</v>
      </c>
    </row>
    <row r="71" spans="1:7" ht="15" customHeight="1">
      <c r="A71" s="95"/>
      <c r="B71" s="96"/>
      <c r="C71" s="101" t="s">
        <v>3094</v>
      </c>
      <c r="D71" s="96">
        <f aca="true" t="shared" si="1" ref="D71:D134">E71+F71+G71</f>
        <v>0</v>
      </c>
      <c r="E71" s="104"/>
      <c r="F71" s="104"/>
      <c r="G71" s="104"/>
    </row>
    <row r="72" spans="1:7" ht="15" customHeight="1">
      <c r="A72" s="95"/>
      <c r="B72" s="96"/>
      <c r="C72" s="101" t="s">
        <v>3095</v>
      </c>
      <c r="D72" s="96">
        <f t="shared" si="1"/>
        <v>0</v>
      </c>
      <c r="E72" s="104"/>
      <c r="F72" s="104"/>
      <c r="G72" s="104"/>
    </row>
    <row r="73" spans="1:7" ht="15" customHeight="1">
      <c r="A73" s="95"/>
      <c r="B73" s="96"/>
      <c r="C73" s="101" t="s">
        <v>3096</v>
      </c>
      <c r="D73" s="96">
        <f t="shared" si="1"/>
        <v>0</v>
      </c>
      <c r="E73" s="104"/>
      <c r="F73" s="104"/>
      <c r="G73" s="104"/>
    </row>
    <row r="74" spans="1:7" ht="15" customHeight="1">
      <c r="A74" s="95"/>
      <c r="B74" s="96"/>
      <c r="C74" s="101" t="s">
        <v>3097</v>
      </c>
      <c r="D74" s="96">
        <f t="shared" si="1"/>
        <v>0</v>
      </c>
      <c r="E74" s="96">
        <f>SUM(E75:E77)</f>
        <v>0</v>
      </c>
      <c r="F74" s="96">
        <f>SUM(F75:F77)</f>
        <v>0</v>
      </c>
      <c r="G74" s="96">
        <f>SUM(G75:G77)</f>
        <v>0</v>
      </c>
    </row>
    <row r="75" spans="1:7" ht="15" customHeight="1">
      <c r="A75" s="95"/>
      <c r="B75" s="96"/>
      <c r="C75" s="101" t="s">
        <v>3072</v>
      </c>
      <c r="D75" s="96">
        <f t="shared" si="1"/>
        <v>0</v>
      </c>
      <c r="E75" s="104"/>
      <c r="F75" s="104"/>
      <c r="G75" s="104"/>
    </row>
    <row r="76" spans="1:7" ht="15" customHeight="1">
      <c r="A76" s="95"/>
      <c r="B76" s="96"/>
      <c r="C76" s="101" t="s">
        <v>3073</v>
      </c>
      <c r="D76" s="96">
        <f t="shared" si="1"/>
        <v>0</v>
      </c>
      <c r="E76" s="104"/>
      <c r="F76" s="104"/>
      <c r="G76" s="104"/>
    </row>
    <row r="77" spans="1:7" ht="15" customHeight="1">
      <c r="A77" s="95"/>
      <c r="B77" s="96"/>
      <c r="C77" s="101" t="s">
        <v>3098</v>
      </c>
      <c r="D77" s="96">
        <f t="shared" si="1"/>
        <v>0</v>
      </c>
      <c r="E77" s="104"/>
      <c r="F77" s="104"/>
      <c r="G77" s="104"/>
    </row>
    <row r="78" spans="1:7" ht="15" customHeight="1">
      <c r="A78" s="95"/>
      <c r="B78" s="96"/>
      <c r="C78" s="101" t="s">
        <v>3099</v>
      </c>
      <c r="D78" s="96">
        <f t="shared" si="1"/>
        <v>0</v>
      </c>
      <c r="E78" s="96">
        <f>SUM(E79:E81)</f>
        <v>0</v>
      </c>
      <c r="F78" s="96">
        <f>SUM(F79:F81)</f>
        <v>0</v>
      </c>
      <c r="G78" s="96">
        <f>SUM(G79:G81)</f>
        <v>0</v>
      </c>
    </row>
    <row r="79" spans="1:7" ht="15" customHeight="1">
      <c r="A79" s="95"/>
      <c r="B79" s="96"/>
      <c r="C79" s="101" t="s">
        <v>3072</v>
      </c>
      <c r="D79" s="96">
        <f t="shared" si="1"/>
        <v>0</v>
      </c>
      <c r="E79" s="96"/>
      <c r="F79" s="96"/>
      <c r="G79" s="96"/>
    </row>
    <row r="80" spans="1:7" ht="15" customHeight="1">
      <c r="A80" s="95"/>
      <c r="B80" s="96"/>
      <c r="C80" s="101" t="s">
        <v>3073</v>
      </c>
      <c r="D80" s="96">
        <f t="shared" si="1"/>
        <v>0</v>
      </c>
      <c r="E80" s="104"/>
      <c r="F80" s="104"/>
      <c r="G80" s="104"/>
    </row>
    <row r="81" spans="1:7" ht="15" customHeight="1">
      <c r="A81" s="95"/>
      <c r="B81" s="96"/>
      <c r="C81" s="101" t="s">
        <v>3100</v>
      </c>
      <c r="D81" s="96">
        <f t="shared" si="1"/>
        <v>0</v>
      </c>
      <c r="E81" s="104"/>
      <c r="F81" s="104"/>
      <c r="G81" s="104"/>
    </row>
    <row r="82" spans="1:7" ht="15" customHeight="1">
      <c r="A82" s="95"/>
      <c r="B82" s="96"/>
      <c r="C82" s="101" t="s">
        <v>3101</v>
      </c>
      <c r="D82" s="96">
        <f t="shared" si="1"/>
        <v>0</v>
      </c>
      <c r="E82" s="96">
        <f>SUM(E83:E87)</f>
        <v>0</v>
      </c>
      <c r="F82" s="96">
        <f>SUM(F83:F87)</f>
        <v>0</v>
      </c>
      <c r="G82" s="96">
        <f>SUM(G83:G87)</f>
        <v>0</v>
      </c>
    </row>
    <row r="83" spans="1:7" ht="15" customHeight="1">
      <c r="A83" s="95"/>
      <c r="B83" s="96"/>
      <c r="C83" s="101" t="s">
        <v>3088</v>
      </c>
      <c r="D83" s="96">
        <f t="shared" si="1"/>
        <v>0</v>
      </c>
      <c r="E83" s="104"/>
      <c r="F83" s="104"/>
      <c r="G83" s="104"/>
    </row>
    <row r="84" spans="1:7" ht="15" customHeight="1">
      <c r="A84" s="95"/>
      <c r="B84" s="96"/>
      <c r="C84" s="101" t="s">
        <v>3089</v>
      </c>
      <c r="D84" s="96">
        <f t="shared" si="1"/>
        <v>0</v>
      </c>
      <c r="E84" s="96"/>
      <c r="F84" s="96"/>
      <c r="G84" s="96"/>
    </row>
    <row r="85" spans="1:7" ht="15" customHeight="1">
      <c r="A85" s="95"/>
      <c r="B85" s="96"/>
      <c r="C85" s="101" t="s">
        <v>3090</v>
      </c>
      <c r="D85" s="96">
        <f t="shared" si="1"/>
        <v>0</v>
      </c>
      <c r="E85" s="104"/>
      <c r="F85" s="104"/>
      <c r="G85" s="104"/>
    </row>
    <row r="86" spans="1:7" ht="15" customHeight="1">
      <c r="A86" s="95"/>
      <c r="B86" s="96"/>
      <c r="C86" s="101" t="s">
        <v>3091</v>
      </c>
      <c r="D86" s="96">
        <f t="shared" si="1"/>
        <v>0</v>
      </c>
      <c r="E86" s="104"/>
      <c r="F86" s="104"/>
      <c r="G86" s="104"/>
    </row>
    <row r="87" spans="1:7" ht="15" customHeight="1">
      <c r="A87" s="95"/>
      <c r="B87" s="96"/>
      <c r="C87" s="101" t="s">
        <v>3102</v>
      </c>
      <c r="D87" s="96">
        <f t="shared" si="1"/>
        <v>0</v>
      </c>
      <c r="E87" s="96"/>
      <c r="F87" s="96"/>
      <c r="G87" s="96"/>
    </row>
    <row r="88" spans="1:7" ht="15" customHeight="1">
      <c r="A88" s="95"/>
      <c r="B88" s="96"/>
      <c r="C88" s="101" t="s">
        <v>3103</v>
      </c>
      <c r="D88" s="96">
        <f t="shared" si="1"/>
        <v>0</v>
      </c>
      <c r="E88" s="96">
        <f>SUM(E89:E90)</f>
        <v>0</v>
      </c>
      <c r="F88" s="96">
        <f>SUM(F89:F90)</f>
        <v>0</v>
      </c>
      <c r="G88" s="96">
        <f>SUM(G89:G90)</f>
        <v>0</v>
      </c>
    </row>
    <row r="89" spans="1:7" ht="15" customHeight="1">
      <c r="A89" s="95"/>
      <c r="B89" s="96"/>
      <c r="C89" s="101" t="s">
        <v>3094</v>
      </c>
      <c r="D89" s="96">
        <f t="shared" si="1"/>
        <v>0</v>
      </c>
      <c r="E89" s="104"/>
      <c r="F89" s="104"/>
      <c r="G89" s="104"/>
    </row>
    <row r="90" spans="1:7" ht="15" customHeight="1">
      <c r="A90" s="95"/>
      <c r="B90" s="96"/>
      <c r="C90" s="101" t="s">
        <v>3104</v>
      </c>
      <c r="D90" s="96">
        <f t="shared" si="1"/>
        <v>0</v>
      </c>
      <c r="E90" s="104"/>
      <c r="F90" s="104"/>
      <c r="G90" s="104"/>
    </row>
    <row r="91" spans="1:7" ht="15" customHeight="1">
      <c r="A91" s="95"/>
      <c r="B91" s="96"/>
      <c r="C91" s="101" t="s">
        <v>3105</v>
      </c>
      <c r="D91" s="96">
        <f t="shared" si="1"/>
        <v>0</v>
      </c>
      <c r="E91" s="96">
        <f>SUM(E92:E99)</f>
        <v>0</v>
      </c>
      <c r="F91" s="96">
        <f>SUM(F92:F99)</f>
        <v>0</v>
      </c>
      <c r="G91" s="96">
        <f>SUM(G92:G99)</f>
        <v>0</v>
      </c>
    </row>
    <row r="92" spans="1:7" ht="15" customHeight="1">
      <c r="A92" s="95"/>
      <c r="B92" s="96"/>
      <c r="C92" s="101" t="s">
        <v>3072</v>
      </c>
      <c r="D92" s="96">
        <f t="shared" si="1"/>
        <v>0</v>
      </c>
      <c r="E92" s="104"/>
      <c r="F92" s="104"/>
      <c r="G92" s="104"/>
    </row>
    <row r="93" spans="1:7" ht="15" customHeight="1">
      <c r="A93" s="95"/>
      <c r="B93" s="96"/>
      <c r="C93" s="101" t="s">
        <v>3073</v>
      </c>
      <c r="D93" s="96">
        <f t="shared" si="1"/>
        <v>0</v>
      </c>
      <c r="E93" s="104"/>
      <c r="F93" s="104"/>
      <c r="G93" s="104"/>
    </row>
    <row r="94" spans="1:7" ht="15" customHeight="1">
      <c r="A94" s="95"/>
      <c r="B94" s="96"/>
      <c r="C94" s="101" t="s">
        <v>3074</v>
      </c>
      <c r="D94" s="96">
        <f t="shared" si="1"/>
        <v>0</v>
      </c>
      <c r="E94" s="104"/>
      <c r="F94" s="104"/>
      <c r="G94" s="104"/>
    </row>
    <row r="95" spans="1:7" ht="15" customHeight="1">
      <c r="A95" s="95"/>
      <c r="B95" s="96"/>
      <c r="C95" s="101" t="s">
        <v>3075</v>
      </c>
      <c r="D95" s="96">
        <f t="shared" si="1"/>
        <v>0</v>
      </c>
      <c r="E95" s="104"/>
      <c r="F95" s="104"/>
      <c r="G95" s="104"/>
    </row>
    <row r="96" spans="1:7" ht="15" customHeight="1">
      <c r="A96" s="95"/>
      <c r="B96" s="96"/>
      <c r="C96" s="101" t="s">
        <v>3078</v>
      </c>
      <c r="D96" s="96">
        <f t="shared" si="1"/>
        <v>0</v>
      </c>
      <c r="E96" s="104"/>
      <c r="F96" s="104"/>
      <c r="G96" s="104"/>
    </row>
    <row r="97" spans="1:7" ht="15" customHeight="1">
      <c r="A97" s="95"/>
      <c r="B97" s="96"/>
      <c r="C97" s="101" t="s">
        <v>3080</v>
      </c>
      <c r="D97" s="96">
        <f t="shared" si="1"/>
        <v>0</v>
      </c>
      <c r="E97" s="104"/>
      <c r="F97" s="104"/>
      <c r="G97" s="104"/>
    </row>
    <row r="98" spans="1:7" ht="15" customHeight="1">
      <c r="A98" s="95"/>
      <c r="B98" s="96"/>
      <c r="C98" s="101" t="s">
        <v>3081</v>
      </c>
      <c r="D98" s="96">
        <f t="shared" si="1"/>
        <v>0</v>
      </c>
      <c r="E98" s="104"/>
      <c r="F98" s="104"/>
      <c r="G98" s="104"/>
    </row>
    <row r="99" spans="1:7" ht="15" customHeight="1">
      <c r="A99" s="95"/>
      <c r="B99" s="96"/>
      <c r="C99" s="101" t="s">
        <v>3106</v>
      </c>
      <c r="D99" s="96">
        <f t="shared" si="1"/>
        <v>0</v>
      </c>
      <c r="E99" s="104"/>
      <c r="F99" s="104"/>
      <c r="G99" s="104"/>
    </row>
    <row r="100" spans="1:7" ht="15" customHeight="1">
      <c r="A100" s="95"/>
      <c r="B100" s="96"/>
      <c r="C100" s="103" t="s">
        <v>3107</v>
      </c>
      <c r="D100" s="94">
        <f t="shared" si="1"/>
        <v>0</v>
      </c>
      <c r="E100" s="94">
        <f>SUM(E101,E106,E111,E116,E119)</f>
        <v>0</v>
      </c>
      <c r="F100" s="94">
        <f>SUM(F101,F106,F111,F116,F119)</f>
        <v>0</v>
      </c>
      <c r="G100" s="94">
        <f>SUM(G101,G106,G111,G116,G119)</f>
        <v>0</v>
      </c>
    </row>
    <row r="101" spans="1:7" ht="15" customHeight="1">
      <c r="A101" s="95"/>
      <c r="B101" s="96"/>
      <c r="C101" s="101" t="s">
        <v>3108</v>
      </c>
      <c r="D101" s="96">
        <f t="shared" si="1"/>
        <v>0</v>
      </c>
      <c r="E101" s="96">
        <f>SUM(E102:E105)</f>
        <v>0</v>
      </c>
      <c r="F101" s="96">
        <f>SUM(F102:F105)</f>
        <v>0</v>
      </c>
      <c r="G101" s="96">
        <f>SUM(G102:G105)</f>
        <v>0</v>
      </c>
    </row>
    <row r="102" spans="1:7" ht="15" customHeight="1">
      <c r="A102" s="95"/>
      <c r="B102" s="96"/>
      <c r="C102" s="101" t="s">
        <v>3050</v>
      </c>
      <c r="D102" s="96">
        <f t="shared" si="1"/>
        <v>0</v>
      </c>
      <c r="E102" s="96"/>
      <c r="F102" s="96"/>
      <c r="G102" s="96"/>
    </row>
    <row r="103" spans="1:7" ht="15" customHeight="1">
      <c r="A103" s="95"/>
      <c r="B103" s="96"/>
      <c r="C103" s="101" t="s">
        <v>3109</v>
      </c>
      <c r="D103" s="96">
        <f t="shared" si="1"/>
        <v>0</v>
      </c>
      <c r="E103" s="104"/>
      <c r="F103" s="104"/>
      <c r="G103" s="104"/>
    </row>
    <row r="104" spans="1:7" ht="15" customHeight="1">
      <c r="A104" s="95"/>
      <c r="B104" s="96"/>
      <c r="C104" s="101" t="s">
        <v>3110</v>
      </c>
      <c r="D104" s="96">
        <f t="shared" si="1"/>
        <v>0</v>
      </c>
      <c r="E104" s="96"/>
      <c r="F104" s="96"/>
      <c r="G104" s="96"/>
    </row>
    <row r="105" spans="1:7" ht="15" customHeight="1">
      <c r="A105" s="95"/>
      <c r="B105" s="96"/>
      <c r="C105" s="101" t="s">
        <v>3111</v>
      </c>
      <c r="D105" s="96">
        <f t="shared" si="1"/>
        <v>0</v>
      </c>
      <c r="E105" s="104"/>
      <c r="F105" s="104"/>
      <c r="G105" s="104"/>
    </row>
    <row r="106" spans="1:7" ht="15" customHeight="1">
      <c r="A106" s="95"/>
      <c r="B106" s="96"/>
      <c r="C106" s="101" t="s">
        <v>3112</v>
      </c>
      <c r="D106" s="96">
        <f t="shared" si="1"/>
        <v>0</v>
      </c>
      <c r="E106" s="96">
        <f>SUM(E107:E110)</f>
        <v>0</v>
      </c>
      <c r="F106" s="96">
        <f>SUM(F107:F110)</f>
        <v>0</v>
      </c>
      <c r="G106" s="96">
        <f>SUM(G107:G110)</f>
        <v>0</v>
      </c>
    </row>
    <row r="107" spans="1:7" ht="15" customHeight="1">
      <c r="A107" s="95"/>
      <c r="B107" s="96"/>
      <c r="C107" s="101" t="s">
        <v>3050</v>
      </c>
      <c r="D107" s="96">
        <f t="shared" si="1"/>
        <v>0</v>
      </c>
      <c r="E107" s="104"/>
      <c r="F107" s="104"/>
      <c r="G107" s="104"/>
    </row>
    <row r="108" spans="1:7" ht="15" customHeight="1">
      <c r="A108" s="95"/>
      <c r="B108" s="96"/>
      <c r="C108" s="101" t="s">
        <v>3109</v>
      </c>
      <c r="D108" s="96">
        <f t="shared" si="1"/>
        <v>0</v>
      </c>
      <c r="E108" s="104"/>
      <c r="F108" s="104"/>
      <c r="G108" s="104"/>
    </row>
    <row r="109" spans="1:7" ht="15" customHeight="1">
      <c r="A109" s="95"/>
      <c r="B109" s="96"/>
      <c r="C109" s="101" t="s">
        <v>3113</v>
      </c>
      <c r="D109" s="96">
        <f t="shared" si="1"/>
        <v>0</v>
      </c>
      <c r="E109" s="96"/>
      <c r="F109" s="96"/>
      <c r="G109" s="96"/>
    </row>
    <row r="110" spans="1:7" ht="15" customHeight="1">
      <c r="A110" s="95"/>
      <c r="B110" s="96"/>
      <c r="C110" s="101" t="s">
        <v>3114</v>
      </c>
      <c r="D110" s="96">
        <f t="shared" si="1"/>
        <v>0</v>
      </c>
      <c r="E110" s="104"/>
      <c r="F110" s="104"/>
      <c r="G110" s="104"/>
    </row>
    <row r="111" spans="1:7" ht="15" customHeight="1">
      <c r="A111" s="95"/>
      <c r="B111" s="96"/>
      <c r="C111" s="101" t="s">
        <v>3115</v>
      </c>
      <c r="D111" s="96">
        <f t="shared" si="1"/>
        <v>0</v>
      </c>
      <c r="E111" s="96">
        <f>SUM(E112:E115)</f>
        <v>0</v>
      </c>
      <c r="F111" s="96">
        <f>SUM(F112:F115)</f>
        <v>0</v>
      </c>
      <c r="G111" s="96">
        <f>SUM(G112:G115)</f>
        <v>0</v>
      </c>
    </row>
    <row r="112" spans="1:7" ht="15" customHeight="1">
      <c r="A112" s="95"/>
      <c r="B112" s="96"/>
      <c r="C112" s="101" t="s">
        <v>3116</v>
      </c>
      <c r="D112" s="96">
        <f t="shared" si="1"/>
        <v>0</v>
      </c>
      <c r="E112" s="104"/>
      <c r="F112" s="104"/>
      <c r="G112" s="104"/>
    </row>
    <row r="113" spans="1:7" ht="15" customHeight="1">
      <c r="A113" s="95"/>
      <c r="B113" s="96"/>
      <c r="C113" s="101" t="s">
        <v>3117</v>
      </c>
      <c r="D113" s="96">
        <f t="shared" si="1"/>
        <v>0</v>
      </c>
      <c r="E113" s="104"/>
      <c r="F113" s="104"/>
      <c r="G113" s="104"/>
    </row>
    <row r="114" spans="1:7" ht="15" customHeight="1">
      <c r="A114" s="95"/>
      <c r="B114" s="96"/>
      <c r="C114" s="101" t="s">
        <v>3118</v>
      </c>
      <c r="D114" s="96">
        <f t="shared" si="1"/>
        <v>0</v>
      </c>
      <c r="E114" s="96"/>
      <c r="F114" s="96"/>
      <c r="G114" s="96"/>
    </row>
    <row r="115" spans="1:7" ht="15" customHeight="1">
      <c r="A115" s="95"/>
      <c r="B115" s="96"/>
      <c r="C115" s="101" t="s">
        <v>3119</v>
      </c>
      <c r="D115" s="96">
        <f t="shared" si="1"/>
        <v>0</v>
      </c>
      <c r="E115" s="104"/>
      <c r="F115" s="104"/>
      <c r="G115" s="104"/>
    </row>
    <row r="116" spans="1:7" ht="15" customHeight="1">
      <c r="A116" s="95"/>
      <c r="B116" s="96"/>
      <c r="C116" s="101" t="s">
        <v>3120</v>
      </c>
      <c r="D116" s="96">
        <f t="shared" si="1"/>
        <v>0</v>
      </c>
      <c r="E116" s="96">
        <f>SUM(E117:E118)</f>
        <v>0</v>
      </c>
      <c r="F116" s="96">
        <f>SUM(F117:F118)</f>
        <v>0</v>
      </c>
      <c r="G116" s="96">
        <f>SUM(G117:G118)</f>
        <v>0</v>
      </c>
    </row>
    <row r="117" spans="1:7" ht="15" customHeight="1">
      <c r="A117" s="95"/>
      <c r="B117" s="96"/>
      <c r="C117" s="101" t="s">
        <v>3050</v>
      </c>
      <c r="D117" s="96">
        <f t="shared" si="1"/>
        <v>0</v>
      </c>
      <c r="E117" s="104"/>
      <c r="F117" s="104"/>
      <c r="G117" s="104"/>
    </row>
    <row r="118" spans="1:7" ht="15" customHeight="1">
      <c r="A118" s="95"/>
      <c r="B118" s="96"/>
      <c r="C118" s="101" t="s">
        <v>3121</v>
      </c>
      <c r="D118" s="96">
        <f t="shared" si="1"/>
        <v>0</v>
      </c>
      <c r="E118" s="104"/>
      <c r="F118" s="104"/>
      <c r="G118" s="104"/>
    </row>
    <row r="119" spans="1:7" ht="15" customHeight="1">
      <c r="A119" s="95"/>
      <c r="B119" s="96"/>
      <c r="C119" s="101" t="s">
        <v>3122</v>
      </c>
      <c r="D119" s="96">
        <f t="shared" si="1"/>
        <v>0</v>
      </c>
      <c r="E119" s="96">
        <f>SUM(E120:E123)</f>
        <v>0</v>
      </c>
      <c r="F119" s="96">
        <f>SUM(F120:F123)</f>
        <v>0</v>
      </c>
      <c r="G119" s="96">
        <f>SUM(G120:G123)</f>
        <v>0</v>
      </c>
    </row>
    <row r="120" spans="1:7" ht="15" customHeight="1">
      <c r="A120" s="95"/>
      <c r="B120" s="96"/>
      <c r="C120" s="101" t="s">
        <v>3116</v>
      </c>
      <c r="D120" s="96">
        <f t="shared" si="1"/>
        <v>0</v>
      </c>
      <c r="E120" s="104"/>
      <c r="F120" s="104"/>
      <c r="G120" s="104"/>
    </row>
    <row r="121" spans="1:7" ht="15" customHeight="1">
      <c r="A121" s="95"/>
      <c r="B121" s="96"/>
      <c r="C121" s="101" t="s">
        <v>3117</v>
      </c>
      <c r="D121" s="96">
        <f t="shared" si="1"/>
        <v>0</v>
      </c>
      <c r="E121" s="104"/>
      <c r="F121" s="104"/>
      <c r="G121" s="104"/>
    </row>
    <row r="122" spans="1:7" ht="15" customHeight="1">
      <c r="A122" s="95"/>
      <c r="B122" s="96"/>
      <c r="C122" s="101" t="s">
        <v>3118</v>
      </c>
      <c r="D122" s="96">
        <f t="shared" si="1"/>
        <v>0</v>
      </c>
      <c r="E122" s="104"/>
      <c r="F122" s="104"/>
      <c r="G122" s="104"/>
    </row>
    <row r="123" spans="1:7" ht="15" customHeight="1">
      <c r="A123" s="95"/>
      <c r="B123" s="96"/>
      <c r="C123" s="101" t="s">
        <v>3123</v>
      </c>
      <c r="D123" s="96">
        <f t="shared" si="1"/>
        <v>0</v>
      </c>
      <c r="E123" s="104"/>
      <c r="F123" s="104"/>
      <c r="G123" s="104"/>
    </row>
    <row r="124" spans="1:7" ht="15" customHeight="1">
      <c r="A124" s="95"/>
      <c r="B124" s="96"/>
      <c r="C124" s="103" t="s">
        <v>3124</v>
      </c>
      <c r="D124" s="94">
        <f t="shared" si="1"/>
        <v>0</v>
      </c>
      <c r="E124" s="94">
        <f>SUM(E125,E130,E135,E144,E151,E160,E163,E164)</f>
        <v>0</v>
      </c>
      <c r="F124" s="94">
        <f>SUM(F125,F130,F135,F144,F151,F160,F163,F164)</f>
        <v>0</v>
      </c>
      <c r="G124" s="94">
        <f>SUM(G125,G130,G135,G144,G151,G160,G163,G164)</f>
        <v>0</v>
      </c>
    </row>
    <row r="125" spans="1:7" ht="15" customHeight="1">
      <c r="A125" s="95"/>
      <c r="B125" s="96"/>
      <c r="C125" s="101" t="s">
        <v>3125</v>
      </c>
      <c r="D125" s="96">
        <f t="shared" si="1"/>
        <v>0</v>
      </c>
      <c r="E125" s="96">
        <f>SUM(E126:E129)</f>
        <v>0</v>
      </c>
      <c r="F125" s="96">
        <f>SUM(F126:F129)</f>
        <v>0</v>
      </c>
      <c r="G125" s="96">
        <f>SUM(G126:G129)</f>
        <v>0</v>
      </c>
    </row>
    <row r="126" spans="1:7" ht="15" customHeight="1">
      <c r="A126" s="95"/>
      <c r="B126" s="96"/>
      <c r="C126" s="101" t="s">
        <v>3126</v>
      </c>
      <c r="D126" s="96">
        <f t="shared" si="1"/>
        <v>0</v>
      </c>
      <c r="E126" s="104"/>
      <c r="F126" s="104"/>
      <c r="G126" s="104"/>
    </row>
    <row r="127" spans="1:7" ht="15" customHeight="1">
      <c r="A127" s="95"/>
      <c r="B127" s="96"/>
      <c r="C127" s="101" t="s">
        <v>3127</v>
      </c>
      <c r="D127" s="96">
        <f t="shared" si="1"/>
        <v>0</v>
      </c>
      <c r="E127" s="104"/>
      <c r="F127" s="104"/>
      <c r="G127" s="104"/>
    </row>
    <row r="128" spans="1:7" ht="15" customHeight="1">
      <c r="A128" s="95"/>
      <c r="B128" s="96"/>
      <c r="C128" s="101" t="s">
        <v>3128</v>
      </c>
      <c r="D128" s="96">
        <f t="shared" si="1"/>
        <v>0</v>
      </c>
      <c r="E128" s="96"/>
      <c r="F128" s="96"/>
      <c r="G128" s="96"/>
    </row>
    <row r="129" spans="1:7" ht="15" customHeight="1">
      <c r="A129" s="95"/>
      <c r="B129" s="96"/>
      <c r="C129" s="101" t="s">
        <v>3129</v>
      </c>
      <c r="D129" s="96">
        <f t="shared" si="1"/>
        <v>0</v>
      </c>
      <c r="E129" s="104"/>
      <c r="F129" s="104"/>
      <c r="G129" s="104"/>
    </row>
    <row r="130" spans="1:7" ht="15" customHeight="1">
      <c r="A130" s="95"/>
      <c r="B130" s="96"/>
      <c r="C130" s="101" t="s">
        <v>3130</v>
      </c>
      <c r="D130" s="96">
        <f t="shared" si="1"/>
        <v>0</v>
      </c>
      <c r="E130" s="96">
        <f>SUM(E131:E134)</f>
        <v>0</v>
      </c>
      <c r="F130" s="96">
        <f>SUM(F131:F134)</f>
        <v>0</v>
      </c>
      <c r="G130" s="96">
        <f>SUM(G131:G134)</f>
        <v>0</v>
      </c>
    </row>
    <row r="131" spans="1:7" ht="15" customHeight="1">
      <c r="A131" s="95"/>
      <c r="B131" s="96"/>
      <c r="C131" s="101" t="s">
        <v>3131</v>
      </c>
      <c r="D131" s="96">
        <f t="shared" si="1"/>
        <v>0</v>
      </c>
      <c r="E131" s="104"/>
      <c r="F131" s="104"/>
      <c r="G131" s="104"/>
    </row>
    <row r="132" spans="1:7" ht="15" customHeight="1">
      <c r="A132" s="95"/>
      <c r="B132" s="96"/>
      <c r="C132" s="101" t="s">
        <v>3132</v>
      </c>
      <c r="D132" s="96">
        <f t="shared" si="1"/>
        <v>0</v>
      </c>
      <c r="E132" s="104"/>
      <c r="F132" s="104"/>
      <c r="G132" s="104"/>
    </row>
    <row r="133" spans="1:7" ht="15" customHeight="1">
      <c r="A133" s="95"/>
      <c r="B133" s="96"/>
      <c r="C133" s="101" t="s">
        <v>3133</v>
      </c>
      <c r="D133" s="96">
        <f t="shared" si="1"/>
        <v>0</v>
      </c>
      <c r="E133" s="104"/>
      <c r="F133" s="104"/>
      <c r="G133" s="104"/>
    </row>
    <row r="134" spans="1:7" ht="15" customHeight="1">
      <c r="A134" s="95"/>
      <c r="B134" s="96"/>
      <c r="C134" s="101" t="s">
        <v>3134</v>
      </c>
      <c r="D134" s="96">
        <f t="shared" si="1"/>
        <v>0</v>
      </c>
      <c r="E134" s="104"/>
      <c r="F134" s="104"/>
      <c r="G134" s="104"/>
    </row>
    <row r="135" spans="1:7" ht="15" customHeight="1">
      <c r="A135" s="95"/>
      <c r="B135" s="96"/>
      <c r="C135" s="101" t="s">
        <v>3135</v>
      </c>
      <c r="D135" s="96">
        <f aca="true" t="shared" si="2" ref="D135:D198">E135+F135+G135</f>
        <v>0</v>
      </c>
      <c r="E135" s="96">
        <f>SUM(E136:E143)</f>
        <v>0</v>
      </c>
      <c r="F135" s="96">
        <f>SUM(F136:F143)</f>
        <v>0</v>
      </c>
      <c r="G135" s="96">
        <f>SUM(G136:G143)</f>
        <v>0</v>
      </c>
    </row>
    <row r="136" spans="1:7" ht="15" customHeight="1">
      <c r="A136" s="95"/>
      <c r="B136" s="96"/>
      <c r="C136" s="101" t="s">
        <v>3136</v>
      </c>
      <c r="D136" s="96">
        <f t="shared" si="2"/>
        <v>0</v>
      </c>
      <c r="E136" s="104"/>
      <c r="F136" s="104"/>
      <c r="G136" s="104"/>
    </row>
    <row r="137" spans="1:7" ht="15" customHeight="1">
      <c r="A137" s="95"/>
      <c r="B137" s="96"/>
      <c r="C137" s="101" t="s">
        <v>3137</v>
      </c>
      <c r="D137" s="96">
        <f t="shared" si="2"/>
        <v>0</v>
      </c>
      <c r="E137" s="104"/>
      <c r="F137" s="104"/>
      <c r="G137" s="104"/>
    </row>
    <row r="138" spans="1:7" ht="15" customHeight="1">
      <c r="A138" s="95"/>
      <c r="B138" s="96"/>
      <c r="C138" s="101" t="s">
        <v>3138</v>
      </c>
      <c r="D138" s="96">
        <f t="shared" si="2"/>
        <v>0</v>
      </c>
      <c r="E138" s="104"/>
      <c r="F138" s="104"/>
      <c r="G138" s="104"/>
    </row>
    <row r="139" spans="1:7" ht="15" customHeight="1">
      <c r="A139" s="95"/>
      <c r="B139" s="96"/>
      <c r="C139" s="101" t="s">
        <v>3139</v>
      </c>
      <c r="D139" s="96">
        <f t="shared" si="2"/>
        <v>0</v>
      </c>
      <c r="E139" s="104"/>
      <c r="F139" s="104"/>
      <c r="G139" s="104"/>
    </row>
    <row r="140" spans="1:7" ht="15" customHeight="1">
      <c r="A140" s="95"/>
      <c r="B140" s="96"/>
      <c r="C140" s="101" t="s">
        <v>3140</v>
      </c>
      <c r="D140" s="96">
        <f t="shared" si="2"/>
        <v>0</v>
      </c>
      <c r="E140" s="104"/>
      <c r="F140" s="104"/>
      <c r="G140" s="104"/>
    </row>
    <row r="141" spans="1:7" ht="15" customHeight="1">
      <c r="A141" s="95"/>
      <c r="B141" s="96"/>
      <c r="C141" s="101" t="s">
        <v>3141</v>
      </c>
      <c r="D141" s="96">
        <f t="shared" si="2"/>
        <v>0</v>
      </c>
      <c r="E141" s="104"/>
      <c r="F141" s="104"/>
      <c r="G141" s="104"/>
    </row>
    <row r="142" spans="1:7" ht="15" customHeight="1">
      <c r="A142" s="95"/>
      <c r="B142" s="96"/>
      <c r="C142" s="101" t="s">
        <v>3142</v>
      </c>
      <c r="D142" s="96">
        <f t="shared" si="2"/>
        <v>0</v>
      </c>
      <c r="E142" s="104"/>
      <c r="F142" s="104"/>
      <c r="G142" s="104"/>
    </row>
    <row r="143" spans="1:7" ht="15" customHeight="1">
      <c r="A143" s="95"/>
      <c r="B143" s="96"/>
      <c r="C143" s="101" t="s">
        <v>3143</v>
      </c>
      <c r="D143" s="96">
        <f t="shared" si="2"/>
        <v>0</v>
      </c>
      <c r="E143" s="104"/>
      <c r="F143" s="104"/>
      <c r="G143" s="104"/>
    </row>
    <row r="144" spans="1:7" ht="15" customHeight="1">
      <c r="A144" s="95"/>
      <c r="B144" s="96"/>
      <c r="C144" s="101" t="s">
        <v>3144</v>
      </c>
      <c r="D144" s="96">
        <f t="shared" si="2"/>
        <v>0</v>
      </c>
      <c r="E144" s="96">
        <f>SUM(E145:E150)</f>
        <v>0</v>
      </c>
      <c r="F144" s="96">
        <f>SUM(F145:F150)</f>
        <v>0</v>
      </c>
      <c r="G144" s="96">
        <f>SUM(G145:G150)</f>
        <v>0</v>
      </c>
    </row>
    <row r="145" spans="1:7" ht="15" customHeight="1">
      <c r="A145" s="95"/>
      <c r="B145" s="96"/>
      <c r="C145" s="101" t="s">
        <v>3145</v>
      </c>
      <c r="D145" s="96">
        <f t="shared" si="2"/>
        <v>0</v>
      </c>
      <c r="E145" s="96"/>
      <c r="F145" s="96"/>
      <c r="G145" s="96"/>
    </row>
    <row r="146" spans="1:7" ht="15" customHeight="1">
      <c r="A146" s="95"/>
      <c r="B146" s="96"/>
      <c r="C146" s="101" t="s">
        <v>3146</v>
      </c>
      <c r="D146" s="96">
        <f t="shared" si="2"/>
        <v>0</v>
      </c>
      <c r="E146" s="104"/>
      <c r="F146" s="104"/>
      <c r="G146" s="104"/>
    </row>
    <row r="147" spans="1:7" ht="15" customHeight="1">
      <c r="A147" s="95"/>
      <c r="B147" s="96"/>
      <c r="C147" s="101" t="s">
        <v>3147</v>
      </c>
      <c r="D147" s="96">
        <f t="shared" si="2"/>
        <v>0</v>
      </c>
      <c r="E147" s="104"/>
      <c r="F147" s="104"/>
      <c r="G147" s="104"/>
    </row>
    <row r="148" spans="1:7" ht="15" customHeight="1">
      <c r="A148" s="95"/>
      <c r="B148" s="96"/>
      <c r="C148" s="101" t="s">
        <v>3148</v>
      </c>
      <c r="D148" s="96">
        <f t="shared" si="2"/>
        <v>0</v>
      </c>
      <c r="E148" s="104"/>
      <c r="F148" s="104"/>
      <c r="G148" s="104"/>
    </row>
    <row r="149" spans="1:7" ht="15" customHeight="1">
      <c r="A149" s="95"/>
      <c r="B149" s="96"/>
      <c r="C149" s="101" t="s">
        <v>3149</v>
      </c>
      <c r="D149" s="96">
        <f t="shared" si="2"/>
        <v>0</v>
      </c>
      <c r="E149" s="104"/>
      <c r="F149" s="104"/>
      <c r="G149" s="104"/>
    </row>
    <row r="150" spans="1:7" ht="15" customHeight="1">
      <c r="A150" s="95"/>
      <c r="B150" s="96"/>
      <c r="C150" s="101" t="s">
        <v>3150</v>
      </c>
      <c r="D150" s="96">
        <f t="shared" si="2"/>
        <v>0</v>
      </c>
      <c r="E150" s="104"/>
      <c r="F150" s="104"/>
      <c r="G150" s="104"/>
    </row>
    <row r="151" spans="1:7" ht="15" customHeight="1">
      <c r="A151" s="95"/>
      <c r="B151" s="96"/>
      <c r="C151" s="101" t="s">
        <v>3151</v>
      </c>
      <c r="D151" s="96">
        <f t="shared" si="2"/>
        <v>0</v>
      </c>
      <c r="E151" s="96">
        <f>SUM(E152:E159)</f>
        <v>0</v>
      </c>
      <c r="F151" s="96">
        <f>SUM(F152:F159)</f>
        <v>0</v>
      </c>
      <c r="G151" s="96">
        <f>SUM(G152:G159)</f>
        <v>0</v>
      </c>
    </row>
    <row r="152" spans="1:7" ht="15" customHeight="1">
      <c r="A152" s="95"/>
      <c r="B152" s="96"/>
      <c r="C152" s="101" t="s">
        <v>3152</v>
      </c>
      <c r="D152" s="96">
        <f t="shared" si="2"/>
        <v>0</v>
      </c>
      <c r="E152" s="96"/>
      <c r="F152" s="96"/>
      <c r="G152" s="96"/>
    </row>
    <row r="153" spans="1:7" ht="15" customHeight="1">
      <c r="A153" s="95"/>
      <c r="B153" s="96"/>
      <c r="C153" s="101" t="s">
        <v>3153</v>
      </c>
      <c r="D153" s="96">
        <f t="shared" si="2"/>
        <v>0</v>
      </c>
      <c r="E153" s="104"/>
      <c r="F153" s="104"/>
      <c r="G153" s="104"/>
    </row>
    <row r="154" spans="1:7" ht="15" customHeight="1">
      <c r="A154" s="95"/>
      <c r="B154" s="96"/>
      <c r="C154" s="101" t="s">
        <v>3154</v>
      </c>
      <c r="D154" s="96">
        <f t="shared" si="2"/>
        <v>0</v>
      </c>
      <c r="E154" s="104"/>
      <c r="F154" s="104"/>
      <c r="G154" s="104"/>
    </row>
    <row r="155" spans="1:7" ht="15" customHeight="1">
      <c r="A155" s="95"/>
      <c r="B155" s="96"/>
      <c r="C155" s="101" t="s">
        <v>3155</v>
      </c>
      <c r="D155" s="96">
        <f t="shared" si="2"/>
        <v>0</v>
      </c>
      <c r="E155" s="104"/>
      <c r="F155" s="104"/>
      <c r="G155" s="104"/>
    </row>
    <row r="156" spans="1:7" ht="15" customHeight="1">
      <c r="A156" s="95"/>
      <c r="B156" s="96"/>
      <c r="C156" s="101" t="s">
        <v>3156</v>
      </c>
      <c r="D156" s="96">
        <f t="shared" si="2"/>
        <v>0</v>
      </c>
      <c r="E156" s="104"/>
      <c r="F156" s="104"/>
      <c r="G156" s="104"/>
    </row>
    <row r="157" spans="1:7" ht="15" customHeight="1">
      <c r="A157" s="95"/>
      <c r="B157" s="96"/>
      <c r="C157" s="101" t="s">
        <v>3157</v>
      </c>
      <c r="D157" s="96">
        <f t="shared" si="2"/>
        <v>0</v>
      </c>
      <c r="E157" s="104"/>
      <c r="F157" s="104"/>
      <c r="G157" s="104"/>
    </row>
    <row r="158" spans="1:7" ht="15" customHeight="1">
      <c r="A158" s="95"/>
      <c r="B158" s="96"/>
      <c r="C158" s="101" t="s">
        <v>3158</v>
      </c>
      <c r="D158" s="96">
        <f t="shared" si="2"/>
        <v>0</v>
      </c>
      <c r="E158" s="96"/>
      <c r="F158" s="96"/>
      <c r="G158" s="96"/>
    </row>
    <row r="159" spans="1:7" ht="15" customHeight="1">
      <c r="A159" s="95"/>
      <c r="B159" s="96"/>
      <c r="C159" s="101" t="s">
        <v>3159</v>
      </c>
      <c r="D159" s="96">
        <f t="shared" si="2"/>
        <v>0</v>
      </c>
      <c r="E159" s="104"/>
      <c r="F159" s="104"/>
      <c r="G159" s="104"/>
    </row>
    <row r="160" spans="1:7" ht="15" customHeight="1">
      <c r="A160" s="95"/>
      <c r="B160" s="96"/>
      <c r="C160" s="101" t="s">
        <v>3160</v>
      </c>
      <c r="D160" s="96">
        <f t="shared" si="2"/>
        <v>0</v>
      </c>
      <c r="E160" s="96">
        <f>SUM(E161:E162)</f>
        <v>0</v>
      </c>
      <c r="F160" s="96">
        <f>SUM(F161:F162)</f>
        <v>0</v>
      </c>
      <c r="G160" s="96">
        <f>SUM(G161:G162)</f>
        <v>0</v>
      </c>
    </row>
    <row r="161" spans="1:7" ht="15" customHeight="1">
      <c r="A161" s="95"/>
      <c r="B161" s="96"/>
      <c r="C161" s="101" t="s">
        <v>3161</v>
      </c>
      <c r="D161" s="96">
        <f t="shared" si="2"/>
        <v>0</v>
      </c>
      <c r="E161" s="96"/>
      <c r="F161" s="96"/>
      <c r="G161" s="96"/>
    </row>
    <row r="162" spans="1:7" ht="15" customHeight="1">
      <c r="A162" s="95"/>
      <c r="B162" s="96"/>
      <c r="C162" s="101" t="s">
        <v>3162</v>
      </c>
      <c r="D162" s="96">
        <f t="shared" si="2"/>
        <v>0</v>
      </c>
      <c r="E162" s="96"/>
      <c r="F162" s="96"/>
      <c r="G162" s="96"/>
    </row>
    <row r="163" spans="1:7" ht="15" customHeight="1">
      <c r="A163" s="95"/>
      <c r="B163" s="96"/>
      <c r="C163" s="101" t="s">
        <v>3163</v>
      </c>
      <c r="D163" s="96">
        <f t="shared" si="2"/>
        <v>0</v>
      </c>
      <c r="E163" s="104"/>
      <c r="F163" s="104"/>
      <c r="G163" s="104"/>
    </row>
    <row r="164" spans="1:7" ht="15" customHeight="1">
      <c r="A164" s="95"/>
      <c r="B164" s="96"/>
      <c r="C164" s="101" t="s">
        <v>3164</v>
      </c>
      <c r="D164" s="96">
        <f t="shared" si="2"/>
        <v>0</v>
      </c>
      <c r="E164" s="96">
        <f>SUM(E165:E167)</f>
        <v>0</v>
      </c>
      <c r="F164" s="96">
        <f>SUM(F165:F167)</f>
        <v>0</v>
      </c>
      <c r="G164" s="96">
        <f>SUM(G165:G167)</f>
        <v>0</v>
      </c>
    </row>
    <row r="165" spans="1:7" ht="15" customHeight="1">
      <c r="A165" s="95"/>
      <c r="B165" s="96"/>
      <c r="C165" s="101" t="s">
        <v>3131</v>
      </c>
      <c r="D165" s="96">
        <f t="shared" si="2"/>
        <v>0</v>
      </c>
      <c r="E165" s="104"/>
      <c r="F165" s="104"/>
      <c r="G165" s="104"/>
    </row>
    <row r="166" spans="1:7" ht="15" customHeight="1">
      <c r="A166" s="95"/>
      <c r="B166" s="96"/>
      <c r="C166" s="101" t="s">
        <v>3133</v>
      </c>
      <c r="D166" s="96">
        <f t="shared" si="2"/>
        <v>0</v>
      </c>
      <c r="E166" s="104"/>
      <c r="F166" s="104"/>
      <c r="G166" s="104"/>
    </row>
    <row r="167" spans="1:7" ht="15" customHeight="1">
      <c r="A167" s="95"/>
      <c r="B167" s="96"/>
      <c r="C167" s="101" t="s">
        <v>3165</v>
      </c>
      <c r="D167" s="96">
        <f t="shared" si="2"/>
        <v>0</v>
      </c>
      <c r="E167" s="104"/>
      <c r="F167" s="104"/>
      <c r="G167" s="104"/>
    </row>
    <row r="168" spans="1:7" ht="15" customHeight="1">
      <c r="A168" s="95"/>
      <c r="B168" s="96"/>
      <c r="C168" s="103" t="s">
        <v>3166</v>
      </c>
      <c r="D168" s="94">
        <f t="shared" si="2"/>
        <v>0</v>
      </c>
      <c r="E168" s="94">
        <f>SUM(E169:E169)</f>
        <v>0</v>
      </c>
      <c r="F168" s="94">
        <f>SUM(F169:F169)</f>
        <v>0</v>
      </c>
      <c r="G168" s="94">
        <f>SUM(G169:G169)</f>
        <v>0</v>
      </c>
    </row>
    <row r="169" spans="1:7" ht="15" customHeight="1">
      <c r="A169" s="95"/>
      <c r="B169" s="96"/>
      <c r="C169" s="101" t="s">
        <v>3167</v>
      </c>
      <c r="D169" s="96">
        <f t="shared" si="2"/>
        <v>0</v>
      </c>
      <c r="E169" s="96">
        <f>SUM(E170:E172)</f>
        <v>0</v>
      </c>
      <c r="F169" s="96">
        <f>SUM(F170:F172)</f>
        <v>0</v>
      </c>
      <c r="G169" s="96">
        <f>SUM(G170:G172)</f>
        <v>0</v>
      </c>
    </row>
    <row r="170" spans="1:7" ht="15" customHeight="1">
      <c r="A170" s="95"/>
      <c r="B170" s="96"/>
      <c r="C170" s="101" t="s">
        <v>3168</v>
      </c>
      <c r="D170" s="96">
        <f t="shared" si="2"/>
        <v>0</v>
      </c>
      <c r="E170" s="96"/>
      <c r="F170" s="96"/>
      <c r="G170" s="96"/>
    </row>
    <row r="171" spans="1:7" ht="15" customHeight="1">
      <c r="A171" s="95"/>
      <c r="B171" s="96"/>
      <c r="C171" s="101" t="s">
        <v>3169</v>
      </c>
      <c r="D171" s="96">
        <f t="shared" si="2"/>
        <v>0</v>
      </c>
      <c r="E171" s="104"/>
      <c r="F171" s="104"/>
      <c r="G171" s="104"/>
    </row>
    <row r="172" spans="1:7" ht="15" customHeight="1">
      <c r="A172" s="95"/>
      <c r="B172" s="96"/>
      <c r="C172" s="101" t="s">
        <v>3170</v>
      </c>
      <c r="D172" s="96">
        <f t="shared" si="2"/>
        <v>0</v>
      </c>
      <c r="E172" s="104"/>
      <c r="F172" s="104"/>
      <c r="G172" s="104"/>
    </row>
    <row r="173" spans="1:7" ht="15" customHeight="1">
      <c r="A173" s="95"/>
      <c r="B173" s="96"/>
      <c r="C173" s="103" t="s">
        <v>3171</v>
      </c>
      <c r="D173" s="94">
        <f t="shared" si="2"/>
        <v>0</v>
      </c>
      <c r="E173" s="94">
        <f>SUM(E174:E174)</f>
        <v>0</v>
      </c>
      <c r="F173" s="94">
        <f>SUM(F174:F174)</f>
        <v>0</v>
      </c>
      <c r="G173" s="94">
        <f>SUM(G174:G174)</f>
        <v>0</v>
      </c>
    </row>
    <row r="174" spans="1:7" ht="15" customHeight="1">
      <c r="A174" s="95"/>
      <c r="B174" s="96"/>
      <c r="C174" s="101" t="s">
        <v>3172</v>
      </c>
      <c r="D174" s="96">
        <f t="shared" si="2"/>
        <v>0</v>
      </c>
      <c r="E174" s="96">
        <f>SUM(E175:E176)</f>
        <v>0</v>
      </c>
      <c r="F174" s="96">
        <f>SUM(F175:F176)</f>
        <v>0</v>
      </c>
      <c r="G174" s="96">
        <f>SUM(G175:G176)</f>
        <v>0</v>
      </c>
    </row>
    <row r="175" spans="1:7" ht="15" customHeight="1">
      <c r="A175" s="95"/>
      <c r="B175" s="96"/>
      <c r="C175" s="101" t="s">
        <v>3173</v>
      </c>
      <c r="D175" s="96">
        <f t="shared" si="2"/>
        <v>0</v>
      </c>
      <c r="E175" s="104"/>
      <c r="F175" s="104"/>
      <c r="G175" s="104"/>
    </row>
    <row r="176" spans="1:7" ht="15" customHeight="1">
      <c r="A176" s="95"/>
      <c r="B176" s="96"/>
      <c r="C176" s="101" t="s">
        <v>3174</v>
      </c>
      <c r="D176" s="96">
        <f t="shared" si="2"/>
        <v>0</v>
      </c>
      <c r="E176" s="104"/>
      <c r="F176" s="104"/>
      <c r="G176" s="104"/>
    </row>
    <row r="177" spans="1:7" ht="15" customHeight="1">
      <c r="A177" s="95"/>
      <c r="B177" s="96"/>
      <c r="C177" s="103" t="s">
        <v>3175</v>
      </c>
      <c r="D177" s="94">
        <f t="shared" si="2"/>
        <v>0</v>
      </c>
      <c r="E177" s="94">
        <f>SUM(E178,E182,E191,)</f>
        <v>0</v>
      </c>
      <c r="F177" s="94">
        <f>SUM(F178,F182,F191,)</f>
        <v>0</v>
      </c>
      <c r="G177" s="94">
        <f>SUM(G178,G182,G191,)</f>
        <v>0</v>
      </c>
    </row>
    <row r="178" spans="1:7" ht="15" customHeight="1">
      <c r="A178" s="95"/>
      <c r="B178" s="96"/>
      <c r="C178" s="101" t="s">
        <v>3176</v>
      </c>
      <c r="D178" s="96">
        <f t="shared" si="2"/>
        <v>0</v>
      </c>
      <c r="E178" s="96">
        <f>SUM(E179:E181)</f>
        <v>0</v>
      </c>
      <c r="F178" s="96">
        <f>SUM(F179:F181)</f>
        <v>0</v>
      </c>
      <c r="G178" s="96">
        <f>SUM(G179:G181)</f>
        <v>0</v>
      </c>
    </row>
    <row r="179" spans="1:7" ht="15" customHeight="1">
      <c r="A179" s="95"/>
      <c r="B179" s="96"/>
      <c r="C179" s="101" t="s">
        <v>3177</v>
      </c>
      <c r="D179" s="96">
        <f t="shared" si="2"/>
        <v>0</v>
      </c>
      <c r="E179" s="96"/>
      <c r="F179" s="96"/>
      <c r="G179" s="96"/>
    </row>
    <row r="180" spans="1:7" ht="15" customHeight="1">
      <c r="A180" s="95"/>
      <c r="B180" s="96"/>
      <c r="C180" s="101" t="s">
        <v>3178</v>
      </c>
      <c r="D180" s="96">
        <f t="shared" si="2"/>
        <v>0</v>
      </c>
      <c r="E180" s="104"/>
      <c r="F180" s="104"/>
      <c r="G180" s="104"/>
    </row>
    <row r="181" spans="1:7" ht="15" customHeight="1">
      <c r="A181" s="95"/>
      <c r="B181" s="96"/>
      <c r="C181" s="101" t="s">
        <v>3179</v>
      </c>
      <c r="D181" s="96">
        <f t="shared" si="2"/>
        <v>0</v>
      </c>
      <c r="E181" s="104"/>
      <c r="F181" s="104"/>
      <c r="G181" s="104"/>
    </row>
    <row r="182" spans="1:7" ht="15" customHeight="1">
      <c r="A182" s="95"/>
      <c r="B182" s="96"/>
      <c r="C182" s="101" t="s">
        <v>3180</v>
      </c>
      <c r="D182" s="96">
        <f t="shared" si="2"/>
        <v>0</v>
      </c>
      <c r="E182" s="96">
        <f>SUM(E183:E190)</f>
        <v>0</v>
      </c>
      <c r="F182" s="96">
        <f>SUM(F183:F190)</f>
        <v>0</v>
      </c>
      <c r="G182" s="96">
        <f>SUM(G183:G190)</f>
        <v>0</v>
      </c>
    </row>
    <row r="183" spans="1:7" ht="15" customHeight="1">
      <c r="A183" s="95"/>
      <c r="B183" s="96"/>
      <c r="C183" s="101" t="s">
        <v>3181</v>
      </c>
      <c r="D183" s="96">
        <f t="shared" si="2"/>
        <v>0</v>
      </c>
      <c r="E183" s="104"/>
      <c r="F183" s="104"/>
      <c r="G183" s="104"/>
    </row>
    <row r="184" spans="1:7" ht="15" customHeight="1">
      <c r="A184" s="95"/>
      <c r="B184" s="96"/>
      <c r="C184" s="101" t="s">
        <v>3182</v>
      </c>
      <c r="D184" s="96">
        <f t="shared" si="2"/>
        <v>0</v>
      </c>
      <c r="E184" s="104"/>
      <c r="F184" s="104"/>
      <c r="G184" s="104"/>
    </row>
    <row r="185" spans="1:7" ht="15" customHeight="1">
      <c r="A185" s="95"/>
      <c r="B185" s="96"/>
      <c r="C185" s="101" t="s">
        <v>3183</v>
      </c>
      <c r="D185" s="96">
        <f t="shared" si="2"/>
        <v>0</v>
      </c>
      <c r="E185" s="104"/>
      <c r="F185" s="104"/>
      <c r="G185" s="104"/>
    </row>
    <row r="186" spans="1:7" ht="15" customHeight="1">
      <c r="A186" s="95"/>
      <c r="B186" s="96"/>
      <c r="C186" s="101" t="s">
        <v>3184</v>
      </c>
      <c r="D186" s="96">
        <f t="shared" si="2"/>
        <v>0</v>
      </c>
      <c r="E186" s="104"/>
      <c r="F186" s="104"/>
      <c r="G186" s="104"/>
    </row>
    <row r="187" spans="1:7" ht="15" customHeight="1">
      <c r="A187" s="95"/>
      <c r="B187" s="96"/>
      <c r="C187" s="101" t="s">
        <v>3185</v>
      </c>
      <c r="D187" s="96">
        <f t="shared" si="2"/>
        <v>0</v>
      </c>
      <c r="E187" s="104"/>
      <c r="F187" s="104"/>
      <c r="G187" s="104"/>
    </row>
    <row r="188" spans="1:7" ht="15" customHeight="1">
      <c r="A188" s="95"/>
      <c r="B188" s="96"/>
      <c r="C188" s="101" t="s">
        <v>3186</v>
      </c>
      <c r="D188" s="96">
        <f t="shared" si="2"/>
        <v>0</v>
      </c>
      <c r="E188" s="104"/>
      <c r="F188" s="104"/>
      <c r="G188" s="104"/>
    </row>
    <row r="189" spans="1:7" ht="15" customHeight="1">
      <c r="A189" s="95"/>
      <c r="B189" s="96"/>
      <c r="C189" s="101" t="s">
        <v>3187</v>
      </c>
      <c r="D189" s="96">
        <f t="shared" si="2"/>
        <v>0</v>
      </c>
      <c r="E189" s="104"/>
      <c r="F189" s="104"/>
      <c r="G189" s="104"/>
    </row>
    <row r="190" spans="1:7" ht="15" customHeight="1">
      <c r="A190" s="95"/>
      <c r="B190" s="96"/>
      <c r="C190" s="101" t="s">
        <v>3188</v>
      </c>
      <c r="D190" s="96">
        <f t="shared" si="2"/>
        <v>0</v>
      </c>
      <c r="E190" s="104"/>
      <c r="F190" s="104"/>
      <c r="G190" s="104"/>
    </row>
    <row r="191" spans="1:7" ht="15" customHeight="1">
      <c r="A191" s="95"/>
      <c r="B191" s="96"/>
      <c r="C191" s="101" t="s">
        <v>3189</v>
      </c>
      <c r="D191" s="96">
        <f t="shared" si="2"/>
        <v>0</v>
      </c>
      <c r="E191" s="96">
        <f>SUM(E192:E202)</f>
        <v>0</v>
      </c>
      <c r="F191" s="96">
        <f>SUM(F192:F202)</f>
        <v>0</v>
      </c>
      <c r="G191" s="96">
        <f>SUM(G192:G202)</f>
        <v>0</v>
      </c>
    </row>
    <row r="192" spans="1:7" ht="15" customHeight="1">
      <c r="A192" s="95"/>
      <c r="B192" s="96"/>
      <c r="C192" s="101" t="s">
        <v>3190</v>
      </c>
      <c r="D192" s="96">
        <f t="shared" si="2"/>
        <v>0</v>
      </c>
      <c r="E192" s="104"/>
      <c r="F192" s="104"/>
      <c r="G192" s="104"/>
    </row>
    <row r="193" spans="1:7" ht="15" customHeight="1">
      <c r="A193" s="95"/>
      <c r="B193" s="96"/>
      <c r="C193" s="101" t="s">
        <v>3191</v>
      </c>
      <c r="D193" s="96">
        <f t="shared" si="2"/>
        <v>0</v>
      </c>
      <c r="E193" s="104"/>
      <c r="F193" s="104"/>
      <c r="G193" s="104"/>
    </row>
    <row r="194" spans="1:7" ht="15" customHeight="1">
      <c r="A194" s="95"/>
      <c r="B194" s="96"/>
      <c r="C194" s="101" t="s">
        <v>3192</v>
      </c>
      <c r="D194" s="96">
        <f t="shared" si="2"/>
        <v>0</v>
      </c>
      <c r="E194" s="104"/>
      <c r="F194" s="104"/>
      <c r="G194" s="104"/>
    </row>
    <row r="195" spans="1:7" ht="15" customHeight="1">
      <c r="A195" s="95"/>
      <c r="B195" s="96"/>
      <c r="C195" s="101" t="s">
        <v>3193</v>
      </c>
      <c r="D195" s="96">
        <f t="shared" si="2"/>
        <v>0</v>
      </c>
      <c r="E195" s="104"/>
      <c r="F195" s="104"/>
      <c r="G195" s="104"/>
    </row>
    <row r="196" spans="1:7" ht="15" customHeight="1">
      <c r="A196" s="95"/>
      <c r="B196" s="96"/>
      <c r="C196" s="101" t="s">
        <v>3194</v>
      </c>
      <c r="D196" s="96">
        <f t="shared" si="2"/>
        <v>0</v>
      </c>
      <c r="E196" s="104"/>
      <c r="F196" s="104"/>
      <c r="G196" s="104"/>
    </row>
    <row r="197" spans="1:7" ht="15" customHeight="1">
      <c r="A197" s="95"/>
      <c r="B197" s="96"/>
      <c r="C197" s="101" t="s">
        <v>3195</v>
      </c>
      <c r="D197" s="96">
        <f t="shared" si="2"/>
        <v>0</v>
      </c>
      <c r="E197" s="104"/>
      <c r="F197" s="104"/>
      <c r="G197" s="104"/>
    </row>
    <row r="198" spans="1:7" ht="15" customHeight="1">
      <c r="A198" s="95"/>
      <c r="B198" s="96"/>
      <c r="C198" s="101" t="s">
        <v>3196</v>
      </c>
      <c r="D198" s="96">
        <f t="shared" si="2"/>
        <v>0</v>
      </c>
      <c r="E198" s="104"/>
      <c r="F198" s="104"/>
      <c r="G198" s="104"/>
    </row>
    <row r="199" spans="1:7" ht="15" customHeight="1">
      <c r="A199" s="95"/>
      <c r="B199" s="96"/>
      <c r="C199" s="101" t="s">
        <v>3197</v>
      </c>
      <c r="D199" s="96">
        <f aca="true" t="shared" si="3" ref="D199:D262">E199+F199+G199</f>
        <v>0</v>
      </c>
      <c r="E199" s="104"/>
      <c r="F199" s="104"/>
      <c r="G199" s="104"/>
    </row>
    <row r="200" spans="1:7" ht="15" customHeight="1">
      <c r="A200" s="95"/>
      <c r="B200" s="96"/>
      <c r="C200" s="101" t="s">
        <v>3198</v>
      </c>
      <c r="D200" s="96">
        <f t="shared" si="3"/>
        <v>0</v>
      </c>
      <c r="E200" s="104"/>
      <c r="F200" s="104"/>
      <c r="G200" s="104"/>
    </row>
    <row r="201" spans="1:7" ht="15" customHeight="1">
      <c r="A201" s="95"/>
      <c r="B201" s="96"/>
      <c r="C201" s="101" t="s">
        <v>3199</v>
      </c>
      <c r="D201" s="96">
        <f t="shared" si="3"/>
        <v>0</v>
      </c>
      <c r="E201" s="104"/>
      <c r="F201" s="104"/>
      <c r="G201" s="104"/>
    </row>
    <row r="202" spans="1:7" ht="15" customHeight="1">
      <c r="A202" s="95"/>
      <c r="B202" s="96"/>
      <c r="C202" s="101" t="s">
        <v>3200</v>
      </c>
      <c r="D202" s="96">
        <f t="shared" si="3"/>
        <v>0</v>
      </c>
      <c r="E202" s="104"/>
      <c r="F202" s="104"/>
      <c r="G202" s="104"/>
    </row>
    <row r="203" spans="1:7" ht="15" customHeight="1">
      <c r="A203" s="95"/>
      <c r="B203" s="96"/>
      <c r="C203" s="103" t="s">
        <v>3201</v>
      </c>
      <c r="D203" s="94">
        <f t="shared" si="3"/>
        <v>590</v>
      </c>
      <c r="E203" s="94">
        <f>SUM(E204:E204)</f>
        <v>590</v>
      </c>
      <c r="F203" s="94">
        <f>SUM(F204:F204)</f>
        <v>0</v>
      </c>
      <c r="G203" s="94">
        <f>SUM(G204:G204)</f>
        <v>0</v>
      </c>
    </row>
    <row r="204" spans="1:7" ht="15" customHeight="1">
      <c r="A204" s="95"/>
      <c r="B204" s="96"/>
      <c r="C204" s="101" t="s">
        <v>3202</v>
      </c>
      <c r="D204" s="96">
        <f t="shared" si="3"/>
        <v>590</v>
      </c>
      <c r="E204" s="96">
        <f>SUM(E205:E220)</f>
        <v>590</v>
      </c>
      <c r="F204" s="96">
        <f>SUM(F205:F220)</f>
        <v>0</v>
      </c>
      <c r="G204" s="96">
        <f>SUM(G205:G220)</f>
        <v>0</v>
      </c>
    </row>
    <row r="205" spans="1:7" ht="15" customHeight="1">
      <c r="A205" s="95"/>
      <c r="B205" s="96"/>
      <c r="C205" s="101" t="s">
        <v>3203</v>
      </c>
      <c r="D205" s="96">
        <f t="shared" si="3"/>
        <v>0</v>
      </c>
      <c r="E205" s="104"/>
      <c r="F205" s="104"/>
      <c r="G205" s="104"/>
    </row>
    <row r="206" spans="1:7" ht="15" customHeight="1">
      <c r="A206" s="95"/>
      <c r="B206" s="96"/>
      <c r="C206" s="101" t="s">
        <v>3204</v>
      </c>
      <c r="D206" s="96">
        <f t="shared" si="3"/>
        <v>0</v>
      </c>
      <c r="E206" s="104"/>
      <c r="F206" s="104"/>
      <c r="G206" s="104"/>
    </row>
    <row r="207" spans="1:7" ht="15" customHeight="1">
      <c r="A207" s="95"/>
      <c r="B207" s="96"/>
      <c r="C207" s="101" t="s">
        <v>3205</v>
      </c>
      <c r="D207" s="96">
        <f t="shared" si="3"/>
        <v>0</v>
      </c>
      <c r="E207" s="104"/>
      <c r="F207" s="104"/>
      <c r="G207" s="104"/>
    </row>
    <row r="208" spans="1:7" ht="15" customHeight="1">
      <c r="A208" s="95"/>
      <c r="B208" s="96"/>
      <c r="C208" s="101" t="s">
        <v>3206</v>
      </c>
      <c r="D208" s="96">
        <f t="shared" si="3"/>
        <v>0</v>
      </c>
      <c r="E208" s="104"/>
      <c r="F208" s="104"/>
      <c r="G208" s="104"/>
    </row>
    <row r="209" spans="1:7" ht="15" customHeight="1">
      <c r="A209" s="95"/>
      <c r="B209" s="96"/>
      <c r="C209" s="101" t="s">
        <v>3207</v>
      </c>
      <c r="D209" s="96">
        <f t="shared" si="3"/>
        <v>0</v>
      </c>
      <c r="E209" s="104"/>
      <c r="F209" s="104"/>
      <c r="G209" s="104"/>
    </row>
    <row r="210" spans="1:7" ht="15" customHeight="1">
      <c r="A210" s="95"/>
      <c r="B210" s="96"/>
      <c r="C210" s="101" t="s">
        <v>3208</v>
      </c>
      <c r="D210" s="96">
        <f t="shared" si="3"/>
        <v>0</v>
      </c>
      <c r="E210" s="104"/>
      <c r="F210" s="104"/>
      <c r="G210" s="104"/>
    </row>
    <row r="211" spans="1:7" ht="15" customHeight="1">
      <c r="A211" s="95"/>
      <c r="B211" s="96"/>
      <c r="C211" s="101" t="s">
        <v>3209</v>
      </c>
      <c r="D211" s="96">
        <f t="shared" si="3"/>
        <v>0</v>
      </c>
      <c r="E211" s="104"/>
      <c r="F211" s="104"/>
      <c r="G211" s="104"/>
    </row>
    <row r="212" spans="1:7" ht="15" customHeight="1">
      <c r="A212" s="95"/>
      <c r="B212" s="96"/>
      <c r="C212" s="101" t="s">
        <v>3210</v>
      </c>
      <c r="D212" s="96">
        <f t="shared" si="3"/>
        <v>0</v>
      </c>
      <c r="E212" s="104"/>
      <c r="F212" s="104"/>
      <c r="G212" s="104"/>
    </row>
    <row r="213" spans="1:7" ht="15" customHeight="1">
      <c r="A213" s="95"/>
      <c r="B213" s="96"/>
      <c r="C213" s="101" t="s">
        <v>3211</v>
      </c>
      <c r="D213" s="96">
        <f t="shared" si="3"/>
        <v>0</v>
      </c>
      <c r="E213" s="104"/>
      <c r="F213" s="104"/>
      <c r="G213" s="104"/>
    </row>
    <row r="214" spans="1:7" ht="15" customHeight="1">
      <c r="A214" s="95"/>
      <c r="B214" s="96"/>
      <c r="C214" s="101" t="s">
        <v>3212</v>
      </c>
      <c r="D214" s="96">
        <f t="shared" si="3"/>
        <v>0</v>
      </c>
      <c r="E214" s="104"/>
      <c r="F214" s="104"/>
      <c r="G214" s="104"/>
    </row>
    <row r="215" spans="1:7" ht="15" customHeight="1">
      <c r="A215" s="95"/>
      <c r="B215" s="96"/>
      <c r="C215" s="101" t="s">
        <v>3213</v>
      </c>
      <c r="D215" s="96">
        <f t="shared" si="3"/>
        <v>0</v>
      </c>
      <c r="E215" s="104"/>
      <c r="F215" s="104"/>
      <c r="G215" s="104"/>
    </row>
    <row r="216" spans="1:7" ht="15" customHeight="1">
      <c r="A216" s="95"/>
      <c r="B216" s="96"/>
      <c r="C216" s="101" t="s">
        <v>3214</v>
      </c>
      <c r="D216" s="96">
        <f t="shared" si="3"/>
        <v>487</v>
      </c>
      <c r="E216" s="104">
        <v>487</v>
      </c>
      <c r="F216" s="104"/>
      <c r="G216" s="104"/>
    </row>
    <row r="217" spans="1:7" ht="15" customHeight="1">
      <c r="A217" s="95"/>
      <c r="B217" s="96"/>
      <c r="C217" s="101" t="s">
        <v>3215</v>
      </c>
      <c r="D217" s="96">
        <f t="shared" si="3"/>
        <v>0</v>
      </c>
      <c r="E217" s="104"/>
      <c r="F217" s="104"/>
      <c r="G217" s="104"/>
    </row>
    <row r="218" spans="1:7" ht="15" customHeight="1">
      <c r="A218" s="95"/>
      <c r="B218" s="96"/>
      <c r="C218" s="101" t="s">
        <v>3216</v>
      </c>
      <c r="D218" s="96">
        <f t="shared" si="3"/>
        <v>0</v>
      </c>
      <c r="E218" s="104"/>
      <c r="F218" s="104"/>
      <c r="G218" s="104"/>
    </row>
    <row r="219" spans="1:7" ht="15" customHeight="1">
      <c r="A219" s="95"/>
      <c r="B219" s="96"/>
      <c r="C219" s="101" t="s">
        <v>3217</v>
      </c>
      <c r="D219" s="96">
        <f t="shared" si="3"/>
        <v>103</v>
      </c>
      <c r="E219" s="104">
        <v>103</v>
      </c>
      <c r="F219" s="104"/>
      <c r="G219" s="104"/>
    </row>
    <row r="220" spans="1:7" ht="15" customHeight="1">
      <c r="A220" s="95"/>
      <c r="B220" s="96"/>
      <c r="C220" s="101" t="s">
        <v>3218</v>
      </c>
      <c r="D220" s="96">
        <f t="shared" si="3"/>
        <v>0</v>
      </c>
      <c r="E220" s="104"/>
      <c r="F220" s="104"/>
      <c r="G220" s="104"/>
    </row>
    <row r="221" spans="1:7" ht="15" customHeight="1">
      <c r="A221" s="95"/>
      <c r="B221" s="96"/>
      <c r="C221" s="103" t="s">
        <v>3219</v>
      </c>
      <c r="D221" s="94">
        <f t="shared" si="3"/>
        <v>0</v>
      </c>
      <c r="E221" s="94">
        <f>SUM(E222:E222)</f>
        <v>0</v>
      </c>
      <c r="F221" s="94">
        <f>SUM(F222:F222)</f>
        <v>0</v>
      </c>
      <c r="G221" s="94">
        <f>SUM(G222:G222)</f>
        <v>0</v>
      </c>
    </row>
    <row r="222" spans="1:7" ht="15" customHeight="1">
      <c r="A222" s="95"/>
      <c r="B222" s="96"/>
      <c r="C222" s="101" t="s">
        <v>3220</v>
      </c>
      <c r="D222" s="96">
        <f t="shared" si="3"/>
        <v>0</v>
      </c>
      <c r="E222" s="96">
        <f>SUM(E223:E238)</f>
        <v>0</v>
      </c>
      <c r="F222" s="96">
        <f>SUM(F223:F238)</f>
        <v>0</v>
      </c>
      <c r="G222" s="96">
        <f>SUM(G223:G238)</f>
        <v>0</v>
      </c>
    </row>
    <row r="223" spans="1:7" ht="15" customHeight="1">
      <c r="A223" s="95"/>
      <c r="B223" s="96"/>
      <c r="C223" s="101" t="s">
        <v>3221</v>
      </c>
      <c r="D223" s="96">
        <f t="shared" si="3"/>
        <v>0</v>
      </c>
      <c r="E223" s="104"/>
      <c r="F223" s="104"/>
      <c r="G223" s="104"/>
    </row>
    <row r="224" spans="1:7" ht="15" customHeight="1">
      <c r="A224" s="95"/>
      <c r="B224" s="96"/>
      <c r="C224" s="101" t="s">
        <v>3222</v>
      </c>
      <c r="D224" s="96">
        <f t="shared" si="3"/>
        <v>0</v>
      </c>
      <c r="E224" s="104"/>
      <c r="F224" s="104"/>
      <c r="G224" s="104"/>
    </row>
    <row r="225" spans="1:7" ht="15" customHeight="1">
      <c r="A225" s="95"/>
      <c r="B225" s="96"/>
      <c r="C225" s="101" t="s">
        <v>3223</v>
      </c>
      <c r="D225" s="96">
        <f t="shared" si="3"/>
        <v>0</v>
      </c>
      <c r="E225" s="104"/>
      <c r="F225" s="104"/>
      <c r="G225" s="104"/>
    </row>
    <row r="226" spans="1:7" ht="15" customHeight="1">
      <c r="A226" s="95"/>
      <c r="B226" s="96"/>
      <c r="C226" s="101" t="s">
        <v>3224</v>
      </c>
      <c r="D226" s="96">
        <f t="shared" si="3"/>
        <v>0</v>
      </c>
      <c r="E226" s="104"/>
      <c r="F226" s="104"/>
      <c r="G226" s="104"/>
    </row>
    <row r="227" spans="1:7" ht="15" customHeight="1">
      <c r="A227" s="95"/>
      <c r="B227" s="96"/>
      <c r="C227" s="101" t="s">
        <v>3225</v>
      </c>
      <c r="D227" s="96">
        <f t="shared" si="3"/>
        <v>0</v>
      </c>
      <c r="E227" s="104"/>
      <c r="F227" s="104"/>
      <c r="G227" s="104"/>
    </row>
    <row r="228" spans="1:7" ht="15" customHeight="1">
      <c r="A228" s="95"/>
      <c r="B228" s="96"/>
      <c r="C228" s="101" t="s">
        <v>3226</v>
      </c>
      <c r="D228" s="96">
        <f t="shared" si="3"/>
        <v>0</v>
      </c>
      <c r="E228" s="104"/>
      <c r="F228" s="104"/>
      <c r="G228" s="104"/>
    </row>
    <row r="229" spans="1:7" ht="15" customHeight="1">
      <c r="A229" s="95"/>
      <c r="B229" s="96"/>
      <c r="C229" s="101" t="s">
        <v>3227</v>
      </c>
      <c r="D229" s="96">
        <f t="shared" si="3"/>
        <v>0</v>
      </c>
      <c r="E229" s="104"/>
      <c r="F229" s="104"/>
      <c r="G229" s="104"/>
    </row>
    <row r="230" spans="1:7" ht="15" customHeight="1">
      <c r="A230" s="95"/>
      <c r="B230" s="96"/>
      <c r="C230" s="101" t="s">
        <v>3228</v>
      </c>
      <c r="D230" s="96">
        <f t="shared" si="3"/>
        <v>0</v>
      </c>
      <c r="E230" s="104"/>
      <c r="F230" s="104"/>
      <c r="G230" s="104"/>
    </row>
    <row r="231" spans="1:7" ht="15" customHeight="1">
      <c r="A231" s="95"/>
      <c r="B231" s="96"/>
      <c r="C231" s="101" t="s">
        <v>3229</v>
      </c>
      <c r="D231" s="96">
        <f t="shared" si="3"/>
        <v>0</v>
      </c>
      <c r="E231" s="104"/>
      <c r="F231" s="104"/>
      <c r="G231" s="104"/>
    </row>
    <row r="232" spans="1:7" ht="15" customHeight="1">
      <c r="A232" s="95"/>
      <c r="B232" s="96"/>
      <c r="C232" s="101" t="s">
        <v>3230</v>
      </c>
      <c r="D232" s="96">
        <f t="shared" si="3"/>
        <v>0</v>
      </c>
      <c r="E232" s="104"/>
      <c r="F232" s="104"/>
      <c r="G232" s="104"/>
    </row>
    <row r="233" spans="1:7" ht="15" customHeight="1">
      <c r="A233" s="95"/>
      <c r="B233" s="96"/>
      <c r="C233" s="101" t="s">
        <v>3231</v>
      </c>
      <c r="D233" s="96">
        <f t="shared" si="3"/>
        <v>0</v>
      </c>
      <c r="E233" s="104"/>
      <c r="F233" s="104"/>
      <c r="G233" s="104"/>
    </row>
    <row r="234" spans="1:7" ht="15" customHeight="1">
      <c r="A234" s="95"/>
      <c r="B234" s="96"/>
      <c r="C234" s="101" t="s">
        <v>3232</v>
      </c>
      <c r="D234" s="96">
        <f t="shared" si="3"/>
        <v>0</v>
      </c>
      <c r="E234" s="104"/>
      <c r="F234" s="104"/>
      <c r="G234" s="104"/>
    </row>
    <row r="235" spans="1:7" ht="15" customHeight="1">
      <c r="A235" s="95"/>
      <c r="B235" s="96"/>
      <c r="C235" s="101" t="s">
        <v>3233</v>
      </c>
      <c r="D235" s="96">
        <f t="shared" si="3"/>
        <v>0</v>
      </c>
      <c r="E235" s="104"/>
      <c r="F235" s="104"/>
      <c r="G235" s="104"/>
    </row>
    <row r="236" spans="1:7" ht="15" customHeight="1">
      <c r="A236" s="95"/>
      <c r="B236" s="96"/>
      <c r="C236" s="101" t="s">
        <v>3234</v>
      </c>
      <c r="D236" s="96">
        <f t="shared" si="3"/>
        <v>0</v>
      </c>
      <c r="E236" s="104"/>
      <c r="F236" s="104"/>
      <c r="G236" s="104"/>
    </row>
    <row r="237" spans="1:7" ht="15" customHeight="1">
      <c r="A237" s="95"/>
      <c r="B237" s="96"/>
      <c r="C237" s="101" t="s">
        <v>3235</v>
      </c>
      <c r="D237" s="96">
        <f t="shared" si="3"/>
        <v>0</v>
      </c>
      <c r="E237" s="104"/>
      <c r="F237" s="104"/>
      <c r="G237" s="104"/>
    </row>
    <row r="238" spans="1:7" ht="15" customHeight="1">
      <c r="A238" s="95"/>
      <c r="B238" s="96"/>
      <c r="C238" s="101" t="s">
        <v>3236</v>
      </c>
      <c r="D238" s="96">
        <f t="shared" si="3"/>
        <v>0</v>
      </c>
      <c r="E238" s="104"/>
      <c r="F238" s="104"/>
      <c r="G238" s="104"/>
    </row>
    <row r="239" spans="1:7" ht="15" customHeight="1">
      <c r="A239" s="95"/>
      <c r="B239" s="96"/>
      <c r="C239" s="103" t="s">
        <v>3237</v>
      </c>
      <c r="D239" s="94">
        <f t="shared" si="3"/>
        <v>0</v>
      </c>
      <c r="E239" s="94">
        <f>SUM(E240,E253)</f>
        <v>0</v>
      </c>
      <c r="F239" s="94">
        <f>SUM(F240,F253)</f>
        <v>0</v>
      </c>
      <c r="G239" s="94">
        <f>SUM(G240,G253)</f>
        <v>0</v>
      </c>
    </row>
    <row r="240" spans="1:7" ht="15" customHeight="1">
      <c r="A240" s="95"/>
      <c r="B240" s="96"/>
      <c r="C240" s="101" t="s">
        <v>3238</v>
      </c>
      <c r="D240" s="96">
        <f t="shared" si="3"/>
        <v>0</v>
      </c>
      <c r="E240" s="96">
        <f>SUM(E241:E252)</f>
        <v>0</v>
      </c>
      <c r="F240" s="96">
        <f>SUM(F241:F252)</f>
        <v>0</v>
      </c>
      <c r="G240" s="96">
        <f>SUM(G241:G252)</f>
        <v>0</v>
      </c>
    </row>
    <row r="241" spans="1:7" ht="15" customHeight="1">
      <c r="A241" s="95"/>
      <c r="B241" s="96"/>
      <c r="C241" s="101" t="s">
        <v>3239</v>
      </c>
      <c r="D241" s="96">
        <f t="shared" si="3"/>
        <v>0</v>
      </c>
      <c r="E241" s="104"/>
      <c r="F241" s="104"/>
      <c r="G241" s="104"/>
    </row>
    <row r="242" spans="1:7" ht="15" customHeight="1">
      <c r="A242" s="95"/>
      <c r="B242" s="96"/>
      <c r="C242" s="101" t="s">
        <v>3240</v>
      </c>
      <c r="D242" s="96">
        <f t="shared" si="3"/>
        <v>0</v>
      </c>
      <c r="E242" s="104"/>
      <c r="F242" s="104"/>
      <c r="G242" s="104"/>
    </row>
    <row r="243" spans="1:7" ht="15" customHeight="1">
      <c r="A243" s="95"/>
      <c r="B243" s="96"/>
      <c r="C243" s="101" t="s">
        <v>3241</v>
      </c>
      <c r="D243" s="96">
        <f t="shared" si="3"/>
        <v>0</v>
      </c>
      <c r="E243" s="104"/>
      <c r="F243" s="104"/>
      <c r="G243" s="104"/>
    </row>
    <row r="244" spans="1:7" ht="15" customHeight="1">
      <c r="A244" s="95"/>
      <c r="B244" s="96"/>
      <c r="C244" s="101" t="s">
        <v>3242</v>
      </c>
      <c r="D244" s="96">
        <f t="shared" si="3"/>
        <v>0</v>
      </c>
      <c r="E244" s="104"/>
      <c r="F244" s="104"/>
      <c r="G244" s="104"/>
    </row>
    <row r="245" spans="1:7" ht="15" customHeight="1">
      <c r="A245" s="95"/>
      <c r="B245" s="96"/>
      <c r="C245" s="101" t="s">
        <v>3243</v>
      </c>
      <c r="D245" s="96">
        <f t="shared" si="3"/>
        <v>0</v>
      </c>
      <c r="E245" s="104"/>
      <c r="F245" s="104"/>
      <c r="G245" s="104"/>
    </row>
    <row r="246" spans="1:7" ht="15" customHeight="1">
      <c r="A246" s="95"/>
      <c r="B246" s="96"/>
      <c r="C246" s="101" t="s">
        <v>3244</v>
      </c>
      <c r="D246" s="96">
        <f t="shared" si="3"/>
        <v>0</v>
      </c>
      <c r="E246" s="104"/>
      <c r="F246" s="104"/>
      <c r="G246" s="104"/>
    </row>
    <row r="247" spans="1:7" ht="15" customHeight="1">
      <c r="A247" s="95"/>
      <c r="B247" s="96"/>
      <c r="C247" s="101" t="s">
        <v>3245</v>
      </c>
      <c r="D247" s="96">
        <f t="shared" si="3"/>
        <v>0</v>
      </c>
      <c r="E247" s="104"/>
      <c r="F247" s="104"/>
      <c r="G247" s="104"/>
    </row>
    <row r="248" spans="1:7" ht="15" customHeight="1">
      <c r="A248" s="95"/>
      <c r="B248" s="96"/>
      <c r="C248" s="101" t="s">
        <v>3246</v>
      </c>
      <c r="D248" s="96">
        <f t="shared" si="3"/>
        <v>0</v>
      </c>
      <c r="E248" s="104"/>
      <c r="F248" s="104"/>
      <c r="G248" s="104"/>
    </row>
    <row r="249" spans="1:7" ht="15" customHeight="1">
      <c r="A249" s="95"/>
      <c r="B249" s="96"/>
      <c r="C249" s="101" t="s">
        <v>3247</v>
      </c>
      <c r="D249" s="96">
        <f t="shared" si="3"/>
        <v>0</v>
      </c>
      <c r="E249" s="104"/>
      <c r="F249" s="104"/>
      <c r="G249" s="104"/>
    </row>
    <row r="250" spans="1:7" ht="15" customHeight="1">
      <c r="A250" s="95"/>
      <c r="B250" s="96"/>
      <c r="C250" s="101" t="s">
        <v>3248</v>
      </c>
      <c r="D250" s="96">
        <f t="shared" si="3"/>
        <v>0</v>
      </c>
      <c r="E250" s="104"/>
      <c r="F250" s="104"/>
      <c r="G250" s="104"/>
    </row>
    <row r="251" spans="1:7" ht="15" customHeight="1">
      <c r="A251" s="95"/>
      <c r="B251" s="96"/>
      <c r="C251" s="101" t="s">
        <v>3249</v>
      </c>
      <c r="D251" s="96">
        <f t="shared" si="3"/>
        <v>0</v>
      </c>
      <c r="E251" s="104"/>
      <c r="F251" s="104"/>
      <c r="G251" s="104"/>
    </row>
    <row r="252" spans="1:7" ht="15" customHeight="1">
      <c r="A252" s="95"/>
      <c r="B252" s="96"/>
      <c r="C252" s="101" t="s">
        <v>3250</v>
      </c>
      <c r="D252" s="96">
        <f t="shared" si="3"/>
        <v>0</v>
      </c>
      <c r="E252" s="104"/>
      <c r="F252" s="104"/>
      <c r="G252" s="104"/>
    </row>
    <row r="253" spans="1:7" ht="13.5">
      <c r="A253" s="95"/>
      <c r="B253" s="96"/>
      <c r="C253" s="101" t="s">
        <v>3251</v>
      </c>
      <c r="D253" s="96">
        <f t="shared" si="3"/>
        <v>0</v>
      </c>
      <c r="E253" s="96">
        <f>SUM(E254:E259)</f>
        <v>0</v>
      </c>
      <c r="F253" s="96">
        <f>SUM(F254:F259)</f>
        <v>0</v>
      </c>
      <c r="G253" s="96">
        <f>SUM(G254:G259)</f>
        <v>0</v>
      </c>
    </row>
    <row r="254" spans="1:7" ht="14.25">
      <c r="A254" s="95"/>
      <c r="B254" s="96"/>
      <c r="C254" s="101" t="s">
        <v>3252</v>
      </c>
      <c r="D254" s="96">
        <f t="shared" si="3"/>
        <v>0</v>
      </c>
      <c r="E254" s="104"/>
      <c r="F254" s="104"/>
      <c r="G254" s="104"/>
    </row>
    <row r="255" spans="1:7" ht="14.25">
      <c r="A255" s="95"/>
      <c r="B255" s="96"/>
      <c r="C255" s="101" t="s">
        <v>3253</v>
      </c>
      <c r="D255" s="96">
        <f t="shared" si="3"/>
        <v>0</v>
      </c>
      <c r="E255" s="104"/>
      <c r="F255" s="104"/>
      <c r="G255" s="104"/>
    </row>
    <row r="256" spans="1:7" ht="14.25">
      <c r="A256" s="95"/>
      <c r="B256" s="96"/>
      <c r="C256" s="101" t="s">
        <v>3254</v>
      </c>
      <c r="D256" s="96">
        <f t="shared" si="3"/>
        <v>0</v>
      </c>
      <c r="E256" s="104"/>
      <c r="F256" s="104"/>
      <c r="G256" s="104"/>
    </row>
    <row r="257" spans="1:7" ht="14.25">
      <c r="A257" s="95"/>
      <c r="B257" s="96"/>
      <c r="C257" s="101" t="s">
        <v>3255</v>
      </c>
      <c r="D257" s="96">
        <f t="shared" si="3"/>
        <v>0</v>
      </c>
      <c r="E257" s="104"/>
      <c r="F257" s="104"/>
      <c r="G257" s="104"/>
    </row>
    <row r="258" spans="1:7" ht="14.25">
      <c r="A258" s="95"/>
      <c r="B258" s="96"/>
      <c r="C258" s="101" t="s">
        <v>3256</v>
      </c>
      <c r="D258" s="96">
        <f t="shared" si="3"/>
        <v>0</v>
      </c>
      <c r="E258" s="104"/>
      <c r="F258" s="104"/>
      <c r="G258" s="104"/>
    </row>
    <row r="259" spans="1:7" ht="14.25">
      <c r="A259" s="95"/>
      <c r="B259" s="96"/>
      <c r="C259" s="101" t="s">
        <v>3257</v>
      </c>
      <c r="D259" s="96">
        <f t="shared" si="3"/>
        <v>0</v>
      </c>
      <c r="E259" s="104"/>
      <c r="F259" s="104"/>
      <c r="G259" s="104"/>
    </row>
    <row r="260" spans="1:7" ht="13.5">
      <c r="A260" s="94" t="s">
        <v>3509</v>
      </c>
      <c r="B260" s="94">
        <f>SUM(B6:B14,B20:B22,B25:B27,B30:B37)</f>
        <v>16909</v>
      </c>
      <c r="C260" s="94" t="s">
        <v>3593</v>
      </c>
      <c r="D260" s="96">
        <f t="shared" si="3"/>
        <v>3999</v>
      </c>
      <c r="E260" s="94">
        <f>SUM(E6,E22,E34,E45,E100,E124,E168,E173,E177,E203,E221,E239)</f>
        <v>3999</v>
      </c>
      <c r="F260" s="94">
        <f>SUM(F6,F22,F34,F45,F100,F124,F168,F173,F177,F203,F221,F239)</f>
        <v>0</v>
      </c>
      <c r="G260" s="94">
        <f>SUM(G6,G22,G34,G45,G100,G124,G168,G173,G177,G203,G221,G239)</f>
        <v>0</v>
      </c>
    </row>
    <row r="261" spans="1:7" ht="13.5">
      <c r="A261" s="108" t="s">
        <v>3594</v>
      </c>
      <c r="B261" s="94">
        <f>SUM(B262:B262)</f>
        <v>0</v>
      </c>
      <c r="C261" s="108" t="s">
        <v>3595</v>
      </c>
      <c r="D261" s="96">
        <f t="shared" si="3"/>
        <v>0</v>
      </c>
      <c r="E261" s="94">
        <f>SUM(E262:E262)</f>
        <v>0</v>
      </c>
      <c r="F261" s="94">
        <f>SUM(F262:F262)</f>
        <v>0</v>
      </c>
      <c r="G261" s="94">
        <f>SUM(G262:G262)</f>
        <v>0</v>
      </c>
    </row>
    <row r="262" spans="1:7" ht="14.25">
      <c r="A262" s="102" t="s">
        <v>3258</v>
      </c>
      <c r="B262" s="104">
        <f>SUM(B263:B264)</f>
        <v>0</v>
      </c>
      <c r="C262" s="102" t="s">
        <v>3259</v>
      </c>
      <c r="D262" s="96">
        <f t="shared" si="3"/>
        <v>0</v>
      </c>
      <c r="E262" s="96">
        <f>SUM(E263:E264)</f>
        <v>0</v>
      </c>
      <c r="F262" s="96">
        <f>SUM(F263:F264)</f>
        <v>0</v>
      </c>
      <c r="G262" s="96">
        <f>SUM(G263:G264)</f>
        <v>0</v>
      </c>
    </row>
    <row r="263" spans="1:7" ht="14.25">
      <c r="A263" s="102" t="s">
        <v>3260</v>
      </c>
      <c r="B263" s="104"/>
      <c r="C263" s="102" t="s">
        <v>3261</v>
      </c>
      <c r="D263" s="96">
        <f aca="true" t="shared" si="4" ref="D263:D271">E263+F263+G263</f>
        <v>0</v>
      </c>
      <c r="E263" s="104"/>
      <c r="F263" s="104"/>
      <c r="G263" s="104"/>
    </row>
    <row r="264" spans="1:7" ht="14.25">
      <c r="A264" s="102" t="s">
        <v>3262</v>
      </c>
      <c r="B264" s="104"/>
      <c r="C264" s="102" t="s">
        <v>3263</v>
      </c>
      <c r="D264" s="96">
        <f t="shared" si="4"/>
        <v>0</v>
      </c>
      <c r="E264" s="104"/>
      <c r="F264" s="104"/>
      <c r="G264" s="104"/>
    </row>
    <row r="265" spans="1:7" ht="14.25">
      <c r="A265" s="109" t="s">
        <v>3540</v>
      </c>
      <c r="B265" s="93"/>
      <c r="C265" s="108" t="s">
        <v>3543</v>
      </c>
      <c r="D265" s="96">
        <f t="shared" si="4"/>
        <v>12910</v>
      </c>
      <c r="E265" s="94">
        <v>12910</v>
      </c>
      <c r="F265" s="94"/>
      <c r="G265" s="94"/>
    </row>
    <row r="266" spans="1:7" ht="14.25">
      <c r="A266" s="109" t="s">
        <v>3604</v>
      </c>
      <c r="B266" s="94">
        <f>SUM(B267:B267)</f>
        <v>0</v>
      </c>
      <c r="C266" s="108" t="s">
        <v>3706</v>
      </c>
      <c r="D266" s="96">
        <f t="shared" si="4"/>
        <v>0</v>
      </c>
      <c r="E266" s="93"/>
      <c r="F266" s="93"/>
      <c r="G266" s="93"/>
    </row>
    <row r="267" spans="1:7" ht="14.25">
      <c r="A267" s="110" t="s">
        <v>3264</v>
      </c>
      <c r="B267" s="104"/>
      <c r="C267" s="111" t="s">
        <v>3265</v>
      </c>
      <c r="D267" s="96">
        <f t="shared" si="4"/>
        <v>0</v>
      </c>
      <c r="E267" s="96">
        <f>SUM(E268:E270)</f>
        <v>0</v>
      </c>
      <c r="F267" s="96">
        <f>SUM(F268:F270)</f>
        <v>0</v>
      </c>
      <c r="G267" s="96">
        <f>SUM(G268:G270)</f>
        <v>0</v>
      </c>
    </row>
    <row r="268" spans="1:7" ht="14.25">
      <c r="A268" s="112" t="s">
        <v>3702</v>
      </c>
      <c r="B268" s="94">
        <f>SUM(B269:B269)</f>
        <v>0</v>
      </c>
      <c r="C268" s="113" t="s">
        <v>3266</v>
      </c>
      <c r="D268" s="96">
        <f t="shared" si="4"/>
        <v>0</v>
      </c>
      <c r="E268" s="104"/>
      <c r="F268" s="104"/>
      <c r="G268" s="104"/>
    </row>
    <row r="269" spans="1:7" ht="14.25">
      <c r="A269" s="110" t="s">
        <v>3267</v>
      </c>
      <c r="B269" s="104"/>
      <c r="C269" s="113" t="s">
        <v>3268</v>
      </c>
      <c r="D269" s="96">
        <f t="shared" si="4"/>
        <v>0</v>
      </c>
      <c r="E269" s="104"/>
      <c r="F269" s="104"/>
      <c r="G269" s="104"/>
    </row>
    <row r="270" spans="1:7" ht="14.25">
      <c r="A270" s="111"/>
      <c r="B270" s="104"/>
      <c r="C270" s="113" t="s">
        <v>3269</v>
      </c>
      <c r="D270" s="96">
        <f t="shared" si="4"/>
        <v>0</v>
      </c>
      <c r="E270" s="104"/>
      <c r="F270" s="104"/>
      <c r="G270" s="104"/>
    </row>
    <row r="271" spans="1:7" ht="14.25">
      <c r="A271" s="94" t="s">
        <v>3623</v>
      </c>
      <c r="B271" s="93">
        <f>SUM(B260,B261,B265,B266,B268)</f>
        <v>16909</v>
      </c>
      <c r="C271" s="94" t="s">
        <v>3624</v>
      </c>
      <c r="D271" s="96">
        <f t="shared" si="4"/>
        <v>16909</v>
      </c>
      <c r="E271" s="93">
        <f>SUM(E260,E261,E265,E266,E267)</f>
        <v>16909</v>
      </c>
      <c r="F271" s="93">
        <f>SUM(F260,F261,F265,F266,F267)</f>
        <v>0</v>
      </c>
      <c r="G271" s="93">
        <f>SUM(G260,G261,G265,G266,G267)</f>
        <v>0</v>
      </c>
    </row>
  </sheetData>
  <sheetProtection/>
  <mergeCells count="3">
    <mergeCell ref="A2:G2"/>
    <mergeCell ref="A4:B4"/>
    <mergeCell ref="C4:G4"/>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D39"/>
  <sheetViews>
    <sheetView zoomScaleSheetLayoutView="100" workbookViewId="0" topLeftCell="A13">
      <selection activeCell="E15" sqref="E15"/>
    </sheetView>
  </sheetViews>
  <sheetFormatPr defaultColWidth="43.875" defaultRowHeight="13.5"/>
  <cols>
    <col min="1" max="1" width="51.875" style="120" customWidth="1"/>
    <col min="2" max="2" width="13.25390625" style="120" customWidth="1"/>
    <col min="3" max="3" width="10.375" style="120" customWidth="1"/>
    <col min="4" max="4" width="15.50390625" style="120" customWidth="1"/>
    <col min="5" max="16384" width="43.875" style="120" customWidth="1"/>
  </cols>
  <sheetData>
    <row r="1" spans="1:2" s="58" customFormat="1" ht="27" customHeight="1">
      <c r="A1" s="58" t="s">
        <v>3270</v>
      </c>
      <c r="B1" s="121"/>
    </row>
    <row r="2" spans="1:4" ht="45" customHeight="1">
      <c r="A2" s="606" t="s">
        <v>3271</v>
      </c>
      <c r="B2" s="607"/>
      <c r="C2" s="607"/>
      <c r="D2" s="608"/>
    </row>
    <row r="3" spans="1:4" ht="19.5" customHeight="1">
      <c r="A3" s="119"/>
      <c r="B3" s="122"/>
      <c r="C3" s="612" t="s">
        <v>2399</v>
      </c>
      <c r="D3" s="613"/>
    </row>
    <row r="4" spans="1:4" ht="19.5" customHeight="1">
      <c r="A4" s="123" t="s">
        <v>2969</v>
      </c>
      <c r="B4" s="123" t="s">
        <v>2392</v>
      </c>
      <c r="C4" s="123" t="s">
        <v>1905</v>
      </c>
      <c r="D4" s="123" t="s">
        <v>2393</v>
      </c>
    </row>
    <row r="5" spans="1:4" ht="19.5" customHeight="1">
      <c r="A5" s="430" t="s">
        <v>2970</v>
      </c>
      <c r="B5" s="125"/>
      <c r="C5" s="125"/>
      <c r="D5" s="432" t="e">
        <f>C5/B5*100</f>
        <v>#DIV/0!</v>
      </c>
    </row>
    <row r="6" spans="1:4" ht="19.5" customHeight="1">
      <c r="A6" s="430" t="s">
        <v>2971</v>
      </c>
      <c r="B6" s="125"/>
      <c r="C6" s="125"/>
      <c r="D6" s="432" t="e">
        <f aca="true" t="shared" si="0" ref="D6:D39">C6/B6*100</f>
        <v>#DIV/0!</v>
      </c>
    </row>
    <row r="7" spans="1:4" ht="19.5" customHeight="1">
      <c r="A7" s="430" t="s">
        <v>2972</v>
      </c>
      <c r="B7" s="126"/>
      <c r="C7" s="126"/>
      <c r="D7" s="432" t="e">
        <f t="shared" si="0"/>
        <v>#DIV/0!</v>
      </c>
    </row>
    <row r="8" spans="1:4" ht="19.5" customHeight="1">
      <c r="A8" s="430" t="s">
        <v>2973</v>
      </c>
      <c r="B8" s="126"/>
      <c r="C8" s="126"/>
      <c r="D8" s="432" t="e">
        <f t="shared" si="0"/>
        <v>#DIV/0!</v>
      </c>
    </row>
    <row r="9" spans="1:4" ht="19.5" customHeight="1">
      <c r="A9" s="430" t="s">
        <v>2974</v>
      </c>
      <c r="B9" s="126"/>
      <c r="C9" s="126"/>
      <c r="D9" s="432" t="e">
        <f t="shared" si="0"/>
        <v>#DIV/0!</v>
      </c>
    </row>
    <row r="10" spans="1:4" ht="19.5" customHeight="1">
      <c r="A10" s="430" t="s">
        <v>2975</v>
      </c>
      <c r="B10" s="126"/>
      <c r="C10" s="126"/>
      <c r="D10" s="432" t="e">
        <f t="shared" si="0"/>
        <v>#DIV/0!</v>
      </c>
    </row>
    <row r="11" spans="1:4" ht="19.5" customHeight="1">
      <c r="A11" s="430" t="s">
        <v>2976</v>
      </c>
      <c r="B11" s="126"/>
      <c r="C11" s="126"/>
      <c r="D11" s="432" t="e">
        <f t="shared" si="0"/>
        <v>#DIV/0!</v>
      </c>
    </row>
    <row r="12" spans="1:4" ht="19.5" customHeight="1">
      <c r="A12" s="430" t="s">
        <v>2977</v>
      </c>
      <c r="B12" s="126">
        <v>6</v>
      </c>
      <c r="C12" s="126"/>
      <c r="D12" s="432">
        <f t="shared" si="0"/>
        <v>0</v>
      </c>
    </row>
    <row r="13" spans="1:4" ht="19.5" customHeight="1">
      <c r="A13" s="430" t="s">
        <v>2978</v>
      </c>
      <c r="B13" s="126">
        <f>SUM(B14:B18)</f>
        <v>817</v>
      </c>
      <c r="C13" s="126">
        <f>SUM(C14:C18)</f>
        <v>16889</v>
      </c>
      <c r="D13" s="432">
        <f t="shared" si="0"/>
        <v>2067.1970624235005</v>
      </c>
    </row>
    <row r="14" spans="1:4" ht="19.5" customHeight="1">
      <c r="A14" s="431" t="s">
        <v>2979</v>
      </c>
      <c r="B14" s="126">
        <v>817</v>
      </c>
      <c r="C14" s="126">
        <v>16889</v>
      </c>
      <c r="D14" s="432">
        <f t="shared" si="0"/>
        <v>2067.1970624235005</v>
      </c>
    </row>
    <row r="15" spans="1:4" ht="19.5" customHeight="1">
      <c r="A15" s="431" t="s">
        <v>2980</v>
      </c>
      <c r="B15" s="126"/>
      <c r="C15" s="126"/>
      <c r="D15" s="432" t="e">
        <f t="shared" si="0"/>
        <v>#DIV/0!</v>
      </c>
    </row>
    <row r="16" spans="1:4" ht="19.5" customHeight="1">
      <c r="A16" s="431" t="s">
        <v>2981</v>
      </c>
      <c r="B16" s="126"/>
      <c r="C16" s="126"/>
      <c r="D16" s="432" t="e">
        <f t="shared" si="0"/>
        <v>#DIV/0!</v>
      </c>
    </row>
    <row r="17" spans="1:4" ht="19.5" customHeight="1">
      <c r="A17" s="431" t="s">
        <v>2982</v>
      </c>
      <c r="B17" s="126">
        <v>-26</v>
      </c>
      <c r="C17" s="126"/>
      <c r="D17" s="432">
        <f t="shared" si="0"/>
        <v>0</v>
      </c>
    </row>
    <row r="18" spans="1:4" ht="19.5" customHeight="1">
      <c r="A18" s="431" t="s">
        <v>2983</v>
      </c>
      <c r="B18" s="126">
        <v>26</v>
      </c>
      <c r="C18" s="126"/>
      <c r="D18" s="432">
        <f t="shared" si="0"/>
        <v>0</v>
      </c>
    </row>
    <row r="19" spans="1:4" ht="19.5" customHeight="1">
      <c r="A19" s="431" t="s">
        <v>2984</v>
      </c>
      <c r="B19" s="126"/>
      <c r="C19" s="126"/>
      <c r="D19" s="432" t="e">
        <f t="shared" si="0"/>
        <v>#DIV/0!</v>
      </c>
    </row>
    <row r="20" spans="1:4" ht="19.5" customHeight="1">
      <c r="A20" s="431" t="s">
        <v>2985</v>
      </c>
      <c r="B20" s="126"/>
      <c r="C20" s="126"/>
      <c r="D20" s="432" t="e">
        <f t="shared" si="0"/>
        <v>#DIV/0!</v>
      </c>
    </row>
    <row r="21" spans="1:4" ht="19.5" customHeight="1">
      <c r="A21" s="430" t="s">
        <v>2986</v>
      </c>
      <c r="B21" s="126">
        <f>SUM(B22:B23)</f>
        <v>0</v>
      </c>
      <c r="C21" s="126">
        <f>SUM(C22:C23)</f>
        <v>0</v>
      </c>
      <c r="D21" s="432" t="e">
        <f t="shared" si="0"/>
        <v>#DIV/0!</v>
      </c>
    </row>
    <row r="22" spans="1:4" ht="19.5" customHeight="1">
      <c r="A22" s="431" t="s">
        <v>2987</v>
      </c>
      <c r="B22" s="126"/>
      <c r="C22" s="126"/>
      <c r="D22" s="432" t="e">
        <f t="shared" si="0"/>
        <v>#DIV/0!</v>
      </c>
    </row>
    <row r="23" spans="1:4" ht="19.5" customHeight="1">
      <c r="A23" s="431" t="s">
        <v>2988</v>
      </c>
      <c r="B23" s="126"/>
      <c r="C23" s="126"/>
      <c r="D23" s="432" t="e">
        <f t="shared" si="0"/>
        <v>#DIV/0!</v>
      </c>
    </row>
    <row r="24" spans="1:4" ht="19.5" customHeight="1">
      <c r="A24" s="430" t="s">
        <v>2989</v>
      </c>
      <c r="B24" s="126">
        <v>29</v>
      </c>
      <c r="C24" s="126">
        <v>20</v>
      </c>
      <c r="D24" s="432">
        <f t="shared" si="0"/>
        <v>68.96551724137932</v>
      </c>
    </row>
    <row r="25" spans="1:4" ht="19.5" customHeight="1">
      <c r="A25" s="431" t="s">
        <v>2990</v>
      </c>
      <c r="B25" s="126"/>
      <c r="C25" s="126"/>
      <c r="D25" s="432" t="e">
        <f t="shared" si="0"/>
        <v>#DIV/0!</v>
      </c>
    </row>
    <row r="26" spans="1:4" ht="19.5" customHeight="1">
      <c r="A26" s="430" t="s">
        <v>2991</v>
      </c>
      <c r="B26" s="126"/>
      <c r="C26" s="126"/>
      <c r="D26" s="432" t="e">
        <f t="shared" si="0"/>
        <v>#DIV/0!</v>
      </c>
    </row>
    <row r="27" spans="1:4" ht="19.5" customHeight="1">
      <c r="A27" s="431" t="s">
        <v>2992</v>
      </c>
      <c r="B27" s="126"/>
      <c r="C27" s="126"/>
      <c r="D27" s="432" t="e">
        <f t="shared" si="0"/>
        <v>#DIV/0!</v>
      </c>
    </row>
    <row r="28" spans="1:4" ht="19.5" customHeight="1">
      <c r="A28" s="430" t="s">
        <v>2993</v>
      </c>
      <c r="B28" s="126"/>
      <c r="C28" s="126"/>
      <c r="D28" s="432" t="e">
        <f t="shared" si="0"/>
        <v>#DIV/0!</v>
      </c>
    </row>
    <row r="29" spans="1:4" ht="19.5" customHeight="1">
      <c r="A29" s="430" t="s">
        <v>2994</v>
      </c>
      <c r="B29" s="126"/>
      <c r="C29" s="126"/>
      <c r="D29" s="432" t="e">
        <f t="shared" si="0"/>
        <v>#DIV/0!</v>
      </c>
    </row>
    <row r="30" spans="1:4" ht="19.5" customHeight="1">
      <c r="A30" s="127" t="s">
        <v>2995</v>
      </c>
      <c r="B30" s="126"/>
      <c r="C30" s="126"/>
      <c r="D30" s="432" t="e">
        <f t="shared" si="0"/>
        <v>#DIV/0!</v>
      </c>
    </row>
    <row r="31" spans="1:4" ht="19.5" customHeight="1">
      <c r="A31" s="430" t="s">
        <v>2996</v>
      </c>
      <c r="B31" s="126"/>
      <c r="C31" s="126"/>
      <c r="D31" s="432" t="e">
        <f t="shared" si="0"/>
        <v>#DIV/0!</v>
      </c>
    </row>
    <row r="32" spans="1:4" ht="19.5" customHeight="1">
      <c r="A32" s="127" t="s">
        <v>2997</v>
      </c>
      <c r="B32" s="126"/>
      <c r="C32" s="126"/>
      <c r="D32" s="432" t="e">
        <f t="shared" si="0"/>
        <v>#DIV/0!</v>
      </c>
    </row>
    <row r="33" spans="1:4" ht="19.5" customHeight="1">
      <c r="A33" s="127" t="s">
        <v>3060</v>
      </c>
      <c r="B33" s="126">
        <f>SUM(B34:B38)</f>
        <v>0</v>
      </c>
      <c r="C33" s="126">
        <f>SUM(C34:C38)</f>
        <v>0</v>
      </c>
      <c r="D33" s="432" t="e">
        <f t="shared" si="0"/>
        <v>#DIV/0!</v>
      </c>
    </row>
    <row r="34" spans="1:4" ht="19.5" customHeight="1">
      <c r="A34" s="431" t="s">
        <v>2394</v>
      </c>
      <c r="B34" s="126"/>
      <c r="C34" s="126"/>
      <c r="D34" s="432" t="e">
        <f t="shared" si="0"/>
        <v>#DIV/0!</v>
      </c>
    </row>
    <row r="35" spans="1:4" ht="19.5" customHeight="1">
      <c r="A35" s="431" t="s">
        <v>2395</v>
      </c>
      <c r="B35" s="126"/>
      <c r="C35" s="126"/>
      <c r="D35" s="432" t="e">
        <f t="shared" si="0"/>
        <v>#DIV/0!</v>
      </c>
    </row>
    <row r="36" spans="1:4" ht="19.5" customHeight="1">
      <c r="A36" s="431" t="s">
        <v>2396</v>
      </c>
      <c r="B36" s="126"/>
      <c r="C36" s="126"/>
      <c r="D36" s="432" t="e">
        <f t="shared" si="0"/>
        <v>#DIV/0!</v>
      </c>
    </row>
    <row r="37" spans="1:4" ht="19.5" customHeight="1">
      <c r="A37" s="431" t="s">
        <v>2397</v>
      </c>
      <c r="B37" s="126"/>
      <c r="C37" s="126"/>
      <c r="D37" s="432" t="e">
        <f t="shared" si="0"/>
        <v>#DIV/0!</v>
      </c>
    </row>
    <row r="38" spans="1:4" ht="19.5" customHeight="1">
      <c r="A38" s="431" t="s">
        <v>2398</v>
      </c>
      <c r="B38" s="126"/>
      <c r="C38" s="126"/>
      <c r="D38" s="432" t="e">
        <f t="shared" si="0"/>
        <v>#DIV/0!</v>
      </c>
    </row>
    <row r="39" spans="1:4" ht="19.5" customHeight="1">
      <c r="A39" s="128" t="s">
        <v>3509</v>
      </c>
      <c r="B39" s="129">
        <f>SUM(B5:B13,B19:B21,B24:B33)</f>
        <v>852</v>
      </c>
      <c r="C39" s="129">
        <f>SUM(C5:C13,C19:C21,C24:C33)</f>
        <v>16909</v>
      </c>
      <c r="D39" s="432">
        <f t="shared" si="0"/>
        <v>1984.62441314554</v>
      </c>
    </row>
  </sheetData>
  <sheetProtection/>
  <mergeCells count="2">
    <mergeCell ref="C3:D3"/>
    <mergeCell ref="A2:D2"/>
  </mergeCells>
  <printOptions horizontalCentered="1" verticalCentered="1"/>
  <pageMargins left="0.9448818897637796" right="0.35433070866141736" top="0.2755905511811024" bottom="0.3937007874015748" header="0.5905511811023623" footer="0.15748031496062992"/>
  <pageSetup firstPageNumber="135" useFirstPageNumber="1" orientation="portrait" paperSize="9" scale="90" r:id="rId1"/>
</worksheet>
</file>

<file path=xl/worksheets/sheet25.xml><?xml version="1.0" encoding="utf-8"?>
<worksheet xmlns="http://schemas.openxmlformats.org/spreadsheetml/2006/main" xmlns:r="http://schemas.openxmlformats.org/officeDocument/2006/relationships">
  <dimension ref="A1:E259"/>
  <sheetViews>
    <sheetView zoomScaleSheetLayoutView="100" workbookViewId="0" topLeftCell="A229">
      <selection activeCell="D213" sqref="D213"/>
    </sheetView>
  </sheetViews>
  <sheetFormatPr defaultColWidth="50.75390625" defaultRowHeight="13.5"/>
  <cols>
    <col min="1" max="1" width="60.875" style="114" customWidth="1"/>
    <col min="2" max="2" width="12.375" style="114" customWidth="1"/>
    <col min="3" max="3" width="13.875" style="114" customWidth="1"/>
    <col min="4" max="4" width="13.375" style="114" customWidth="1"/>
    <col min="5" max="5" width="13.125" style="114" customWidth="1"/>
    <col min="6" max="16384" width="50.75390625" style="114" customWidth="1"/>
  </cols>
  <sheetData>
    <row r="1" spans="1:2" ht="27.75" customHeight="1">
      <c r="A1" s="4" t="s">
        <v>3272</v>
      </c>
      <c r="B1" s="115"/>
    </row>
    <row r="2" spans="1:5" ht="36" customHeight="1">
      <c r="A2" s="609" t="s">
        <v>3273</v>
      </c>
      <c r="B2" s="609"/>
      <c r="C2" s="609"/>
      <c r="D2" s="609"/>
      <c r="E2" s="609"/>
    </row>
    <row r="3" spans="1:5" ht="15" customHeight="1">
      <c r="A3" s="116"/>
      <c r="B3" s="117"/>
      <c r="E3" s="118" t="s">
        <v>3454</v>
      </c>
    </row>
    <row r="4" spans="1:5" ht="40.5">
      <c r="A4" s="93" t="s">
        <v>3645</v>
      </c>
      <c r="B4" s="94" t="s">
        <v>3553</v>
      </c>
      <c r="C4" s="94" t="s">
        <v>3716</v>
      </c>
      <c r="D4" s="94" t="s">
        <v>3718</v>
      </c>
      <c r="E4" s="94" t="s">
        <v>3022</v>
      </c>
    </row>
    <row r="5" spans="1:5" ht="14.25">
      <c r="A5" s="97" t="s">
        <v>3023</v>
      </c>
      <c r="B5" s="94">
        <f>C5+D5+E5</f>
        <v>0</v>
      </c>
      <c r="C5" s="94">
        <f>SUM(C6,C12,C18)</f>
        <v>0</v>
      </c>
      <c r="D5" s="94">
        <f>SUM(D6,D12,D18)</f>
        <v>0</v>
      </c>
      <c r="E5" s="94">
        <f>SUM(E6,E12,E18)</f>
        <v>0</v>
      </c>
    </row>
    <row r="6" spans="1:5" ht="14.25">
      <c r="A6" s="99" t="s">
        <v>3025</v>
      </c>
      <c r="B6" s="96">
        <f aca="true" t="shared" si="0" ref="B6:B69">C6+D6+E6</f>
        <v>0</v>
      </c>
      <c r="C6" s="96">
        <f>SUM(C7:C11)</f>
        <v>0</v>
      </c>
      <c r="D6" s="96">
        <f>SUM(D7:D11)</f>
        <v>0</v>
      </c>
      <c r="E6" s="96">
        <f>SUM(E7:E11)</f>
        <v>0</v>
      </c>
    </row>
    <row r="7" spans="1:5" ht="14.25">
      <c r="A7" s="99" t="s">
        <v>3026</v>
      </c>
      <c r="B7" s="96">
        <f t="shared" si="0"/>
        <v>0</v>
      </c>
      <c r="C7" s="100"/>
      <c r="D7" s="100"/>
      <c r="E7" s="100"/>
    </row>
    <row r="8" spans="1:5" ht="14.25">
      <c r="A8" s="99" t="s">
        <v>3027</v>
      </c>
      <c r="B8" s="96">
        <f t="shared" si="0"/>
        <v>0</v>
      </c>
      <c r="C8" s="100"/>
      <c r="D8" s="100"/>
      <c r="E8" s="100"/>
    </row>
    <row r="9" spans="1:5" ht="14.25">
      <c r="A9" s="99" t="s">
        <v>3028</v>
      </c>
      <c r="B9" s="96">
        <f t="shared" si="0"/>
        <v>0</v>
      </c>
      <c r="C9" s="100"/>
      <c r="D9" s="100"/>
      <c r="E9" s="100"/>
    </row>
    <row r="10" spans="1:5" ht="14.25">
      <c r="A10" s="99" t="s">
        <v>3029</v>
      </c>
      <c r="B10" s="96">
        <f t="shared" si="0"/>
        <v>0</v>
      </c>
      <c r="C10" s="100"/>
      <c r="D10" s="100"/>
      <c r="E10" s="100"/>
    </row>
    <row r="11" spans="1:5" ht="14.25">
      <c r="A11" s="99" t="s">
        <v>3030</v>
      </c>
      <c r="B11" s="96">
        <f t="shared" si="0"/>
        <v>0</v>
      </c>
      <c r="C11" s="100"/>
      <c r="D11" s="100"/>
      <c r="E11" s="100"/>
    </row>
    <row r="12" spans="1:5" ht="14.25">
      <c r="A12" s="101" t="s">
        <v>3031</v>
      </c>
      <c r="B12" s="96">
        <f t="shared" si="0"/>
        <v>0</v>
      </c>
      <c r="C12" s="96">
        <f>SUM(C13:C17)</f>
        <v>0</v>
      </c>
      <c r="D12" s="96">
        <f>SUM(D13:D17)</f>
        <v>0</v>
      </c>
      <c r="E12" s="96">
        <f>SUM(E13:E17)</f>
        <v>0</v>
      </c>
    </row>
    <row r="13" spans="1:5" ht="14.25">
      <c r="A13" s="101" t="s">
        <v>3032</v>
      </c>
      <c r="B13" s="96">
        <f t="shared" si="0"/>
        <v>0</v>
      </c>
      <c r="C13" s="96"/>
      <c r="D13" s="96"/>
      <c r="E13" s="96"/>
    </row>
    <row r="14" spans="1:5" ht="14.25">
      <c r="A14" s="101" t="s">
        <v>3034</v>
      </c>
      <c r="B14" s="96">
        <f t="shared" si="0"/>
        <v>0</v>
      </c>
      <c r="C14" s="100"/>
      <c r="D14" s="100"/>
      <c r="E14" s="100"/>
    </row>
    <row r="15" spans="1:5" ht="14.25">
      <c r="A15" s="101" t="s">
        <v>3036</v>
      </c>
      <c r="B15" s="96">
        <f t="shared" si="0"/>
        <v>0</v>
      </c>
      <c r="C15" s="100"/>
      <c r="D15" s="100"/>
      <c r="E15" s="100"/>
    </row>
    <row r="16" spans="1:5" ht="14.25">
      <c r="A16" s="101" t="s">
        <v>3038</v>
      </c>
      <c r="B16" s="96">
        <f t="shared" si="0"/>
        <v>0</v>
      </c>
      <c r="C16" s="100"/>
      <c r="D16" s="100"/>
      <c r="E16" s="100"/>
    </row>
    <row r="17" spans="1:5" ht="14.25">
      <c r="A17" s="101" t="s">
        <v>3040</v>
      </c>
      <c r="B17" s="96">
        <f t="shared" si="0"/>
        <v>0</v>
      </c>
      <c r="C17" s="96"/>
      <c r="D17" s="96"/>
      <c r="E17" s="96"/>
    </row>
    <row r="18" spans="1:5" ht="14.25">
      <c r="A18" s="101" t="s">
        <v>3042</v>
      </c>
      <c r="B18" s="96">
        <f t="shared" si="0"/>
        <v>0</v>
      </c>
      <c r="C18" s="96">
        <f>SUM(C19:C20)</f>
        <v>0</v>
      </c>
      <c r="D18" s="96">
        <f>SUM(D19:D20)</f>
        <v>0</v>
      </c>
      <c r="E18" s="96">
        <f>SUM(E19:E20)</f>
        <v>0</v>
      </c>
    </row>
    <row r="19" spans="1:5" ht="14.25">
      <c r="A19" s="101" t="s">
        <v>3043</v>
      </c>
      <c r="B19" s="96">
        <f t="shared" si="0"/>
        <v>0</v>
      </c>
      <c r="C19" s="100"/>
      <c r="D19" s="100"/>
      <c r="E19" s="100"/>
    </row>
    <row r="20" spans="1:5" ht="14.25">
      <c r="A20" s="101" t="s">
        <v>3044</v>
      </c>
      <c r="B20" s="96">
        <f t="shared" si="0"/>
        <v>0</v>
      </c>
      <c r="C20" s="100"/>
      <c r="D20" s="100"/>
      <c r="E20" s="100"/>
    </row>
    <row r="21" spans="1:5" ht="14.25">
      <c r="A21" s="103" t="s">
        <v>3045</v>
      </c>
      <c r="B21" s="94">
        <f t="shared" si="0"/>
        <v>0</v>
      </c>
      <c r="C21" s="94">
        <f>SUM(C22,C26,C30)</f>
        <v>0</v>
      </c>
      <c r="D21" s="94">
        <f>SUM(D22,D26,D30)</f>
        <v>0</v>
      </c>
      <c r="E21" s="94">
        <f>SUM(E22,E26,E30)</f>
        <v>0</v>
      </c>
    </row>
    <row r="22" spans="1:5" ht="14.25">
      <c r="A22" s="101" t="s">
        <v>3047</v>
      </c>
      <c r="B22" s="96">
        <f t="shared" si="0"/>
        <v>0</v>
      </c>
      <c r="C22" s="96">
        <f>SUM(C23:C25)</f>
        <v>0</v>
      </c>
      <c r="D22" s="96">
        <f>SUM(D23:D25)</f>
        <v>0</v>
      </c>
      <c r="E22" s="96">
        <f>SUM(E23:E25)</f>
        <v>0</v>
      </c>
    </row>
    <row r="23" spans="1:5" ht="14.25">
      <c r="A23" s="101" t="s">
        <v>3049</v>
      </c>
      <c r="B23" s="96">
        <f t="shared" si="0"/>
        <v>0</v>
      </c>
      <c r="C23" s="96"/>
      <c r="D23" s="96"/>
      <c r="E23" s="96"/>
    </row>
    <row r="24" spans="1:5" ht="14.25">
      <c r="A24" s="101" t="s">
        <v>3050</v>
      </c>
      <c r="B24" s="96">
        <f t="shared" si="0"/>
        <v>0</v>
      </c>
      <c r="C24" s="104"/>
      <c r="D24" s="104"/>
      <c r="E24" s="104"/>
    </row>
    <row r="25" spans="1:5" ht="14.25">
      <c r="A25" s="101" t="s">
        <v>3051</v>
      </c>
      <c r="B25" s="96">
        <f t="shared" si="0"/>
        <v>0</v>
      </c>
      <c r="C25" s="104"/>
      <c r="D25" s="104"/>
      <c r="E25" s="104"/>
    </row>
    <row r="26" spans="1:5" ht="14.25">
      <c r="A26" s="101" t="s">
        <v>3052</v>
      </c>
      <c r="B26" s="96">
        <f t="shared" si="0"/>
        <v>0</v>
      </c>
      <c r="C26" s="96">
        <f>SUM(C27:C29)</f>
        <v>0</v>
      </c>
      <c r="D26" s="96">
        <f>SUM(D27:D29)</f>
        <v>0</v>
      </c>
      <c r="E26" s="96">
        <f>SUM(E27:E29)</f>
        <v>0</v>
      </c>
    </row>
    <row r="27" spans="1:5" ht="14.25">
      <c r="A27" s="101" t="s">
        <v>3049</v>
      </c>
      <c r="B27" s="96">
        <f t="shared" si="0"/>
        <v>0</v>
      </c>
      <c r="C27" s="104"/>
      <c r="D27" s="104"/>
      <c r="E27" s="104"/>
    </row>
    <row r="28" spans="1:5" ht="14.25">
      <c r="A28" s="101" t="s">
        <v>3050</v>
      </c>
      <c r="B28" s="96">
        <f t="shared" si="0"/>
        <v>0</v>
      </c>
      <c r="C28" s="96"/>
      <c r="D28" s="96"/>
      <c r="E28" s="96"/>
    </row>
    <row r="29" spans="1:5" ht="14.25">
      <c r="A29" s="101" t="s">
        <v>3055</v>
      </c>
      <c r="B29" s="96">
        <f t="shared" si="0"/>
        <v>0</v>
      </c>
      <c r="C29" s="96"/>
      <c r="D29" s="96"/>
      <c r="E29" s="96"/>
    </row>
    <row r="30" spans="1:5" ht="14.25">
      <c r="A30" s="101" t="s">
        <v>3056</v>
      </c>
      <c r="B30" s="96">
        <f t="shared" si="0"/>
        <v>0</v>
      </c>
      <c r="C30" s="96">
        <f>SUM(C31:C32)</f>
        <v>0</v>
      </c>
      <c r="D30" s="96">
        <f>SUM(D31:D32)</f>
        <v>0</v>
      </c>
      <c r="E30" s="96">
        <f>SUM(E31:E32)</f>
        <v>0</v>
      </c>
    </row>
    <row r="31" spans="1:5" ht="14.25">
      <c r="A31" s="101" t="s">
        <v>3050</v>
      </c>
      <c r="B31" s="96">
        <f t="shared" si="0"/>
        <v>0</v>
      </c>
      <c r="C31" s="104"/>
      <c r="D31" s="104"/>
      <c r="E31" s="104"/>
    </row>
    <row r="32" spans="1:5" ht="14.25">
      <c r="A32" s="101" t="s">
        <v>3057</v>
      </c>
      <c r="B32" s="96">
        <f t="shared" si="0"/>
        <v>0</v>
      </c>
      <c r="C32" s="104"/>
      <c r="D32" s="104"/>
      <c r="E32" s="104"/>
    </row>
    <row r="33" spans="1:5" ht="14.25">
      <c r="A33" s="103" t="s">
        <v>3058</v>
      </c>
      <c r="B33" s="94">
        <f t="shared" si="0"/>
        <v>0</v>
      </c>
      <c r="C33" s="94">
        <f>SUM(C34,C39)</f>
        <v>0</v>
      </c>
      <c r="D33" s="94">
        <f>SUM(D34,D39)</f>
        <v>0</v>
      </c>
      <c r="E33" s="94">
        <f>SUM(E34,E39)</f>
        <v>0</v>
      </c>
    </row>
    <row r="34" spans="1:5" ht="14.25">
      <c r="A34" s="101" t="s">
        <v>3059</v>
      </c>
      <c r="B34" s="96">
        <f t="shared" si="0"/>
        <v>0</v>
      </c>
      <c r="C34" s="96">
        <f>SUM(C35:C38)</f>
        <v>0</v>
      </c>
      <c r="D34" s="96">
        <f>SUM(D35:D38)</f>
        <v>0</v>
      </c>
      <c r="E34" s="96">
        <f>SUM(E35:E38)</f>
        <v>0</v>
      </c>
    </row>
    <row r="35" spans="1:5" ht="14.25">
      <c r="A35" s="101" t="s">
        <v>3061</v>
      </c>
      <c r="B35" s="96">
        <f t="shared" si="0"/>
        <v>0</v>
      </c>
      <c r="C35" s="104"/>
      <c r="D35" s="104"/>
      <c r="E35" s="104"/>
    </row>
    <row r="36" spans="1:5" ht="14.25">
      <c r="A36" s="101" t="s">
        <v>3062</v>
      </c>
      <c r="B36" s="96">
        <f t="shared" si="0"/>
        <v>0</v>
      </c>
      <c r="C36" s="104"/>
      <c r="D36" s="104"/>
      <c r="E36" s="104"/>
    </row>
    <row r="37" spans="1:5" ht="14.25">
      <c r="A37" s="101" t="s">
        <v>3063</v>
      </c>
      <c r="B37" s="96">
        <f t="shared" si="0"/>
        <v>0</v>
      </c>
      <c r="C37" s="104"/>
      <c r="D37" s="104"/>
      <c r="E37" s="104"/>
    </row>
    <row r="38" spans="1:5" ht="14.25">
      <c r="A38" s="101" t="s">
        <v>3064</v>
      </c>
      <c r="B38" s="96">
        <f t="shared" si="0"/>
        <v>0</v>
      </c>
      <c r="C38" s="93"/>
      <c r="D38" s="93"/>
      <c r="E38" s="93"/>
    </row>
    <row r="39" spans="1:5" ht="14.25">
      <c r="A39" s="101" t="s">
        <v>3065</v>
      </c>
      <c r="B39" s="96">
        <f t="shared" si="0"/>
        <v>0</v>
      </c>
      <c r="C39" s="96">
        <f>SUM(C40:C43)</f>
        <v>0</v>
      </c>
      <c r="D39" s="96">
        <f>SUM(D40:D43)</f>
        <v>0</v>
      </c>
      <c r="E39" s="96">
        <f>SUM(E40:E43)</f>
        <v>0</v>
      </c>
    </row>
    <row r="40" spans="1:5" ht="14.25">
      <c r="A40" s="101" t="s">
        <v>3066</v>
      </c>
      <c r="B40" s="96">
        <f t="shared" si="0"/>
        <v>0</v>
      </c>
      <c r="C40" s="104"/>
      <c r="D40" s="104"/>
      <c r="E40" s="104"/>
    </row>
    <row r="41" spans="1:5" ht="14.25">
      <c r="A41" s="101" t="s">
        <v>3067</v>
      </c>
      <c r="B41" s="96">
        <f t="shared" si="0"/>
        <v>0</v>
      </c>
      <c r="C41" s="104"/>
      <c r="D41" s="104"/>
      <c r="E41" s="104"/>
    </row>
    <row r="42" spans="1:5" ht="14.25">
      <c r="A42" s="101" t="s">
        <v>3068</v>
      </c>
      <c r="B42" s="96">
        <f t="shared" si="0"/>
        <v>0</v>
      </c>
      <c r="C42" s="96"/>
      <c r="D42" s="96"/>
      <c r="E42" s="96"/>
    </row>
    <row r="43" spans="1:5" ht="14.25">
      <c r="A43" s="101" t="s">
        <v>3069</v>
      </c>
      <c r="B43" s="96">
        <f t="shared" si="0"/>
        <v>0</v>
      </c>
      <c r="C43" s="104"/>
      <c r="D43" s="104"/>
      <c r="E43" s="104"/>
    </row>
    <row r="44" spans="1:5" ht="14.25">
      <c r="A44" s="103" t="s">
        <v>3070</v>
      </c>
      <c r="B44" s="94">
        <f t="shared" si="0"/>
        <v>3409</v>
      </c>
      <c r="C44" s="94">
        <f>SUM(C45,C58,C62,C63,C69,C73,C77,C81,C87,C90)</f>
        <v>3409</v>
      </c>
      <c r="D44" s="94">
        <f>SUM(D45,D58,D62,D63,D69,D73,D77,D81,D87,D90)</f>
        <v>0</v>
      </c>
      <c r="E44" s="94">
        <f>SUM(E45,E58,E62,E63,E69,E73,E77,E81,E87,E90)</f>
        <v>0</v>
      </c>
    </row>
    <row r="45" spans="1:5" ht="14.25">
      <c r="A45" s="101" t="s">
        <v>3071</v>
      </c>
      <c r="B45" s="96">
        <f t="shared" si="0"/>
        <v>3389</v>
      </c>
      <c r="C45" s="96">
        <f>SUM(C46:C57)</f>
        <v>3389</v>
      </c>
      <c r="D45" s="96">
        <f>SUM(D46:D57)</f>
        <v>0</v>
      </c>
      <c r="E45" s="96">
        <f>SUM(E46:E57)</f>
        <v>0</v>
      </c>
    </row>
    <row r="46" spans="1:5" ht="14.25">
      <c r="A46" s="101" t="s">
        <v>3072</v>
      </c>
      <c r="B46" s="96">
        <f t="shared" si="0"/>
        <v>0</v>
      </c>
      <c r="C46" s="104"/>
      <c r="D46" s="104"/>
      <c r="E46" s="104"/>
    </row>
    <row r="47" spans="1:5" ht="14.25">
      <c r="A47" s="101" t="s">
        <v>3073</v>
      </c>
      <c r="B47" s="96">
        <f t="shared" si="0"/>
        <v>1249</v>
      </c>
      <c r="C47" s="104">
        <v>1249</v>
      </c>
      <c r="D47" s="104"/>
      <c r="E47" s="104"/>
    </row>
    <row r="48" spans="1:5" ht="14.25">
      <c r="A48" s="101" t="s">
        <v>3074</v>
      </c>
      <c r="B48" s="96">
        <f t="shared" si="0"/>
        <v>0</v>
      </c>
      <c r="C48" s="96"/>
      <c r="D48" s="96"/>
      <c r="E48" s="96"/>
    </row>
    <row r="49" spans="1:5" ht="14.25">
      <c r="A49" s="101" t="s">
        <v>3075</v>
      </c>
      <c r="B49" s="96">
        <f t="shared" si="0"/>
        <v>230</v>
      </c>
      <c r="C49" s="104">
        <v>230</v>
      </c>
      <c r="D49" s="104"/>
      <c r="E49" s="104"/>
    </row>
    <row r="50" spans="1:5" ht="14.25">
      <c r="A50" s="101" t="s">
        <v>3076</v>
      </c>
      <c r="B50" s="96">
        <f t="shared" si="0"/>
        <v>400</v>
      </c>
      <c r="C50" s="104">
        <v>400</v>
      </c>
      <c r="D50" s="104"/>
      <c r="E50" s="104"/>
    </row>
    <row r="51" spans="1:5" ht="14.25">
      <c r="A51" s="101" t="s">
        <v>3077</v>
      </c>
      <c r="B51" s="96">
        <f t="shared" si="0"/>
        <v>69</v>
      </c>
      <c r="C51" s="104">
        <v>69</v>
      </c>
      <c r="D51" s="104"/>
      <c r="E51" s="104"/>
    </row>
    <row r="52" spans="1:5" ht="14.25">
      <c r="A52" s="101" t="s">
        <v>3078</v>
      </c>
      <c r="B52" s="96">
        <f t="shared" si="0"/>
        <v>0</v>
      </c>
      <c r="C52" s="104"/>
      <c r="D52" s="104"/>
      <c r="E52" s="104"/>
    </row>
    <row r="53" spans="1:5" ht="14.25">
      <c r="A53" s="101" t="s">
        <v>3079</v>
      </c>
      <c r="B53" s="96">
        <f t="shared" si="0"/>
        <v>0</v>
      </c>
      <c r="C53" s="96"/>
      <c r="D53" s="96"/>
      <c r="E53" s="96"/>
    </row>
    <row r="54" spans="1:5" ht="14.25">
      <c r="A54" s="101" t="s">
        <v>3080</v>
      </c>
      <c r="B54" s="96">
        <f t="shared" si="0"/>
        <v>0</v>
      </c>
      <c r="C54" s="104"/>
      <c r="D54" s="104"/>
      <c r="E54" s="104"/>
    </row>
    <row r="55" spans="1:5" ht="14.25">
      <c r="A55" s="101" t="s">
        <v>3081</v>
      </c>
      <c r="B55" s="96">
        <f t="shared" si="0"/>
        <v>0</v>
      </c>
      <c r="C55" s="104"/>
      <c r="D55" s="104"/>
      <c r="E55" s="104"/>
    </row>
    <row r="56" spans="1:5" ht="14.25">
      <c r="A56" s="101" t="s">
        <v>3082</v>
      </c>
      <c r="B56" s="96">
        <f t="shared" si="0"/>
        <v>0</v>
      </c>
      <c r="C56" s="104"/>
      <c r="D56" s="104"/>
      <c r="E56" s="104"/>
    </row>
    <row r="57" spans="1:5" ht="14.25">
      <c r="A57" s="101" t="s">
        <v>3083</v>
      </c>
      <c r="B57" s="96">
        <f t="shared" si="0"/>
        <v>1441</v>
      </c>
      <c r="C57" s="104">
        <v>1441</v>
      </c>
      <c r="D57" s="104"/>
      <c r="E57" s="104"/>
    </row>
    <row r="58" spans="1:5" ht="14.25">
      <c r="A58" s="101" t="s">
        <v>3084</v>
      </c>
      <c r="B58" s="96">
        <f t="shared" si="0"/>
        <v>0</v>
      </c>
      <c r="C58" s="96">
        <f>SUM(C59:C61)</f>
        <v>0</v>
      </c>
      <c r="D58" s="96">
        <f>SUM(D59:D61)</f>
        <v>0</v>
      </c>
      <c r="E58" s="96">
        <f>SUM(E59:E61)</f>
        <v>0</v>
      </c>
    </row>
    <row r="59" spans="1:5" ht="14.25">
      <c r="A59" s="101" t="s">
        <v>3072</v>
      </c>
      <c r="B59" s="96">
        <f t="shared" si="0"/>
        <v>0</v>
      </c>
      <c r="C59" s="96"/>
      <c r="D59" s="96"/>
      <c r="E59" s="96"/>
    </row>
    <row r="60" spans="1:5" ht="14.25">
      <c r="A60" s="101" t="s">
        <v>3073</v>
      </c>
      <c r="B60" s="96">
        <f t="shared" si="0"/>
        <v>0</v>
      </c>
      <c r="C60" s="104"/>
      <c r="D60" s="104"/>
      <c r="E60" s="104"/>
    </row>
    <row r="61" spans="1:5" ht="14.25">
      <c r="A61" s="101" t="s">
        <v>3085</v>
      </c>
      <c r="B61" s="96">
        <f t="shared" si="0"/>
        <v>0</v>
      </c>
      <c r="C61" s="104"/>
      <c r="D61" s="104"/>
      <c r="E61" s="104"/>
    </row>
    <row r="62" spans="1:5" ht="14.25">
      <c r="A62" s="101" t="s">
        <v>3086</v>
      </c>
      <c r="B62" s="96">
        <f t="shared" si="0"/>
        <v>0</v>
      </c>
      <c r="C62" s="104"/>
      <c r="D62" s="104"/>
      <c r="E62" s="104"/>
    </row>
    <row r="63" spans="1:5" ht="14.25">
      <c r="A63" s="101" t="s">
        <v>3087</v>
      </c>
      <c r="B63" s="96">
        <f t="shared" si="0"/>
        <v>20</v>
      </c>
      <c r="C63" s="96">
        <f>SUM(C64:C68)</f>
        <v>20</v>
      </c>
      <c r="D63" s="96">
        <f>SUM(D64:D68)</f>
        <v>0</v>
      </c>
      <c r="E63" s="96">
        <f>SUM(E64:E68)</f>
        <v>0</v>
      </c>
    </row>
    <row r="64" spans="1:5" ht="14.25">
      <c r="A64" s="101" t="s">
        <v>3088</v>
      </c>
      <c r="B64" s="96">
        <f t="shared" si="0"/>
        <v>20</v>
      </c>
      <c r="C64" s="104">
        <v>20</v>
      </c>
      <c r="D64" s="104"/>
      <c r="E64" s="104"/>
    </row>
    <row r="65" spans="1:5" ht="14.25">
      <c r="A65" s="101" t="s">
        <v>3089</v>
      </c>
      <c r="B65" s="96">
        <f t="shared" si="0"/>
        <v>0</v>
      </c>
      <c r="C65" s="104"/>
      <c r="D65" s="104"/>
      <c r="E65" s="104"/>
    </row>
    <row r="66" spans="1:5" ht="14.25">
      <c r="A66" s="101" t="s">
        <v>3090</v>
      </c>
      <c r="B66" s="96">
        <f t="shared" si="0"/>
        <v>0</v>
      </c>
      <c r="C66" s="96"/>
      <c r="D66" s="96"/>
      <c r="E66" s="96"/>
    </row>
    <row r="67" spans="1:5" ht="14.25">
      <c r="A67" s="101" t="s">
        <v>3091</v>
      </c>
      <c r="B67" s="96">
        <f t="shared" si="0"/>
        <v>0</v>
      </c>
      <c r="C67" s="96"/>
      <c r="D67" s="96"/>
      <c r="E67" s="96"/>
    </row>
    <row r="68" spans="1:5" ht="14.25">
      <c r="A68" s="101" t="s">
        <v>3092</v>
      </c>
      <c r="B68" s="96">
        <f t="shared" si="0"/>
        <v>0</v>
      </c>
      <c r="C68" s="104"/>
      <c r="D68" s="104"/>
      <c r="E68" s="104"/>
    </row>
    <row r="69" spans="1:5" ht="14.25">
      <c r="A69" s="101" t="s">
        <v>3093</v>
      </c>
      <c r="B69" s="96">
        <f t="shared" si="0"/>
        <v>0</v>
      </c>
      <c r="C69" s="96">
        <f>SUM(C70:C72)</f>
        <v>0</v>
      </c>
      <c r="D69" s="96">
        <f>SUM(D70:D72)</f>
        <v>0</v>
      </c>
      <c r="E69" s="96">
        <f>SUM(E70:E72)</f>
        <v>0</v>
      </c>
    </row>
    <row r="70" spans="1:5" ht="14.25">
      <c r="A70" s="101" t="s">
        <v>3094</v>
      </c>
      <c r="B70" s="96">
        <f aca="true" t="shared" si="1" ref="B70:B133">C70+D70+E70</f>
        <v>0</v>
      </c>
      <c r="C70" s="104"/>
      <c r="D70" s="104"/>
      <c r="E70" s="104"/>
    </row>
    <row r="71" spans="1:5" ht="14.25">
      <c r="A71" s="101" t="s">
        <v>3095</v>
      </c>
      <c r="B71" s="96">
        <f t="shared" si="1"/>
        <v>0</v>
      </c>
      <c r="C71" s="104"/>
      <c r="D71" s="104"/>
      <c r="E71" s="104"/>
    </row>
    <row r="72" spans="1:5" ht="14.25">
      <c r="A72" s="101" t="s">
        <v>3096</v>
      </c>
      <c r="B72" s="96">
        <f t="shared" si="1"/>
        <v>0</v>
      </c>
      <c r="C72" s="104"/>
      <c r="D72" s="104"/>
      <c r="E72" s="104"/>
    </row>
    <row r="73" spans="1:5" ht="14.25">
      <c r="A73" s="101" t="s">
        <v>3097</v>
      </c>
      <c r="B73" s="96">
        <f t="shared" si="1"/>
        <v>0</v>
      </c>
      <c r="C73" s="96">
        <f>SUM(C74:C76)</f>
        <v>0</v>
      </c>
      <c r="D73" s="96">
        <f>SUM(D74:D76)</f>
        <v>0</v>
      </c>
      <c r="E73" s="96">
        <f>SUM(E74:E76)</f>
        <v>0</v>
      </c>
    </row>
    <row r="74" spans="1:5" ht="14.25">
      <c r="A74" s="101" t="s">
        <v>3072</v>
      </c>
      <c r="B74" s="96">
        <f t="shared" si="1"/>
        <v>0</v>
      </c>
      <c r="C74" s="104"/>
      <c r="D74" s="104"/>
      <c r="E74" s="104"/>
    </row>
    <row r="75" spans="1:5" ht="14.25">
      <c r="A75" s="101" t="s">
        <v>3073</v>
      </c>
      <c r="B75" s="96">
        <f t="shared" si="1"/>
        <v>0</v>
      </c>
      <c r="C75" s="104"/>
      <c r="D75" s="104"/>
      <c r="E75" s="104"/>
    </row>
    <row r="76" spans="1:5" ht="14.25">
      <c r="A76" s="101" t="s">
        <v>3098</v>
      </c>
      <c r="B76" s="96">
        <f t="shared" si="1"/>
        <v>0</v>
      </c>
      <c r="C76" s="104"/>
      <c r="D76" s="104"/>
      <c r="E76" s="104"/>
    </row>
    <row r="77" spans="1:5" ht="14.25">
      <c r="A77" s="101" t="s">
        <v>3099</v>
      </c>
      <c r="B77" s="96">
        <f t="shared" si="1"/>
        <v>0</v>
      </c>
      <c r="C77" s="96">
        <f>SUM(C78:C80)</f>
        <v>0</v>
      </c>
      <c r="D77" s="96">
        <f>SUM(D78:D80)</f>
        <v>0</v>
      </c>
      <c r="E77" s="96">
        <f>SUM(E78:E80)</f>
        <v>0</v>
      </c>
    </row>
    <row r="78" spans="1:5" ht="14.25">
      <c r="A78" s="101" t="s">
        <v>3072</v>
      </c>
      <c r="B78" s="96">
        <f t="shared" si="1"/>
        <v>0</v>
      </c>
      <c r="C78" s="96"/>
      <c r="D78" s="96"/>
      <c r="E78" s="96"/>
    </row>
    <row r="79" spans="1:5" ht="14.25">
      <c r="A79" s="101" t="s">
        <v>3073</v>
      </c>
      <c r="B79" s="96">
        <f t="shared" si="1"/>
        <v>0</v>
      </c>
      <c r="C79" s="104"/>
      <c r="D79" s="104"/>
      <c r="E79" s="104"/>
    </row>
    <row r="80" spans="1:5" ht="14.25">
      <c r="A80" s="101" t="s">
        <v>3100</v>
      </c>
      <c r="B80" s="96">
        <f t="shared" si="1"/>
        <v>0</v>
      </c>
      <c r="C80" s="104"/>
      <c r="D80" s="104"/>
      <c r="E80" s="104"/>
    </row>
    <row r="81" spans="1:5" ht="14.25">
      <c r="A81" s="101" t="s">
        <v>3101</v>
      </c>
      <c r="B81" s="96">
        <f t="shared" si="1"/>
        <v>0</v>
      </c>
      <c r="C81" s="96">
        <f>SUM(C82:C86)</f>
        <v>0</v>
      </c>
      <c r="D81" s="96">
        <f>SUM(D82:D86)</f>
        <v>0</v>
      </c>
      <c r="E81" s="96">
        <f>SUM(E82:E86)</f>
        <v>0</v>
      </c>
    </row>
    <row r="82" spans="1:5" ht="14.25">
      <c r="A82" s="101" t="s">
        <v>3088</v>
      </c>
      <c r="B82" s="96">
        <f t="shared" si="1"/>
        <v>0</v>
      </c>
      <c r="C82" s="104"/>
      <c r="D82" s="104"/>
      <c r="E82" s="104"/>
    </row>
    <row r="83" spans="1:5" ht="14.25">
      <c r="A83" s="101" t="s">
        <v>3089</v>
      </c>
      <c r="B83" s="96">
        <f t="shared" si="1"/>
        <v>0</v>
      </c>
      <c r="C83" s="96"/>
      <c r="D83" s="96"/>
      <c r="E83" s="96"/>
    </row>
    <row r="84" spans="1:5" ht="14.25">
      <c r="A84" s="101" t="s">
        <v>3090</v>
      </c>
      <c r="B84" s="96">
        <f t="shared" si="1"/>
        <v>0</v>
      </c>
      <c r="C84" s="104"/>
      <c r="D84" s="104"/>
      <c r="E84" s="104"/>
    </row>
    <row r="85" spans="1:5" ht="14.25">
      <c r="A85" s="101" t="s">
        <v>3091</v>
      </c>
      <c r="B85" s="96">
        <f t="shared" si="1"/>
        <v>0</v>
      </c>
      <c r="C85" s="104"/>
      <c r="D85" s="104"/>
      <c r="E85" s="104"/>
    </row>
    <row r="86" spans="1:5" ht="14.25">
      <c r="A86" s="101" t="s">
        <v>3102</v>
      </c>
      <c r="B86" s="96">
        <f t="shared" si="1"/>
        <v>0</v>
      </c>
      <c r="C86" s="96"/>
      <c r="D86" s="96"/>
      <c r="E86" s="96"/>
    </row>
    <row r="87" spans="1:5" ht="14.25">
      <c r="A87" s="101" t="s">
        <v>3103</v>
      </c>
      <c r="B87" s="96">
        <f t="shared" si="1"/>
        <v>0</v>
      </c>
      <c r="C87" s="96">
        <f>SUM(C88:C89)</f>
        <v>0</v>
      </c>
      <c r="D87" s="96">
        <f>SUM(D88:D89)</f>
        <v>0</v>
      </c>
      <c r="E87" s="96">
        <f>SUM(E88:E89)</f>
        <v>0</v>
      </c>
    </row>
    <row r="88" spans="1:5" ht="14.25">
      <c r="A88" s="101" t="s">
        <v>3094</v>
      </c>
      <c r="B88" s="96">
        <f t="shared" si="1"/>
        <v>0</v>
      </c>
      <c r="C88" s="104"/>
      <c r="D88" s="104"/>
      <c r="E88" s="104"/>
    </row>
    <row r="89" spans="1:5" ht="14.25">
      <c r="A89" s="101" t="s">
        <v>3104</v>
      </c>
      <c r="B89" s="96">
        <f t="shared" si="1"/>
        <v>0</v>
      </c>
      <c r="C89" s="104"/>
      <c r="D89" s="104"/>
      <c r="E89" s="104"/>
    </row>
    <row r="90" spans="1:5" ht="14.25">
      <c r="A90" s="101" t="s">
        <v>3105</v>
      </c>
      <c r="B90" s="96">
        <f t="shared" si="1"/>
        <v>0</v>
      </c>
      <c r="C90" s="96">
        <f>SUM(C91:C98)</f>
        <v>0</v>
      </c>
      <c r="D90" s="96">
        <f>SUM(D91:D98)</f>
        <v>0</v>
      </c>
      <c r="E90" s="96">
        <f>SUM(E91:E98)</f>
        <v>0</v>
      </c>
    </row>
    <row r="91" spans="1:5" ht="14.25">
      <c r="A91" s="101" t="s">
        <v>3072</v>
      </c>
      <c r="B91" s="96">
        <f t="shared" si="1"/>
        <v>0</v>
      </c>
      <c r="C91" s="104"/>
      <c r="D91" s="104"/>
      <c r="E91" s="104"/>
    </row>
    <row r="92" spans="1:5" ht="14.25">
      <c r="A92" s="101" t="s">
        <v>3073</v>
      </c>
      <c r="B92" s="96">
        <f t="shared" si="1"/>
        <v>0</v>
      </c>
      <c r="C92" s="104"/>
      <c r="D92" s="104"/>
      <c r="E92" s="104"/>
    </row>
    <row r="93" spans="1:5" ht="14.25">
      <c r="A93" s="101" t="s">
        <v>3074</v>
      </c>
      <c r="B93" s="96">
        <f t="shared" si="1"/>
        <v>0</v>
      </c>
      <c r="C93" s="104"/>
      <c r="D93" s="104"/>
      <c r="E93" s="104"/>
    </row>
    <row r="94" spans="1:5" ht="14.25">
      <c r="A94" s="101" t="s">
        <v>3075</v>
      </c>
      <c r="B94" s="96">
        <f t="shared" si="1"/>
        <v>0</v>
      </c>
      <c r="C94" s="104"/>
      <c r="D94" s="104"/>
      <c r="E94" s="104"/>
    </row>
    <row r="95" spans="1:5" ht="14.25">
      <c r="A95" s="101" t="s">
        <v>3078</v>
      </c>
      <c r="B95" s="96">
        <f t="shared" si="1"/>
        <v>0</v>
      </c>
      <c r="C95" s="104"/>
      <c r="D95" s="104"/>
      <c r="E95" s="104"/>
    </row>
    <row r="96" spans="1:5" ht="14.25">
      <c r="A96" s="101" t="s">
        <v>3080</v>
      </c>
      <c r="B96" s="96">
        <f t="shared" si="1"/>
        <v>0</v>
      </c>
      <c r="C96" s="104"/>
      <c r="D96" s="104"/>
      <c r="E96" s="104"/>
    </row>
    <row r="97" spans="1:5" ht="14.25">
      <c r="A97" s="101" t="s">
        <v>3081</v>
      </c>
      <c r="B97" s="96">
        <f t="shared" si="1"/>
        <v>0</v>
      </c>
      <c r="C97" s="104"/>
      <c r="D97" s="104"/>
      <c r="E97" s="104"/>
    </row>
    <row r="98" spans="1:5" ht="14.25">
      <c r="A98" s="101" t="s">
        <v>3106</v>
      </c>
      <c r="B98" s="96">
        <f t="shared" si="1"/>
        <v>0</v>
      </c>
      <c r="C98" s="104"/>
      <c r="D98" s="104"/>
      <c r="E98" s="104"/>
    </row>
    <row r="99" spans="1:5" ht="14.25">
      <c r="A99" s="103" t="s">
        <v>3107</v>
      </c>
      <c r="B99" s="94">
        <f t="shared" si="1"/>
        <v>0</v>
      </c>
      <c r="C99" s="94">
        <f>SUM(C100,C105,C110,C115,C118)</f>
        <v>0</v>
      </c>
      <c r="D99" s="94">
        <f>SUM(D100,D105,D110,D115,D118)</f>
        <v>0</v>
      </c>
      <c r="E99" s="94">
        <f>SUM(E100,E105,E110,E115,E118)</f>
        <v>0</v>
      </c>
    </row>
    <row r="100" spans="1:5" ht="14.25">
      <c r="A100" s="101" t="s">
        <v>3108</v>
      </c>
      <c r="B100" s="96">
        <f t="shared" si="1"/>
        <v>0</v>
      </c>
      <c r="C100" s="96">
        <f>SUM(C101:C104)</f>
        <v>0</v>
      </c>
      <c r="D100" s="96">
        <f>SUM(D101:D104)</f>
        <v>0</v>
      </c>
      <c r="E100" s="96">
        <f>SUM(E101:E104)</f>
        <v>0</v>
      </c>
    </row>
    <row r="101" spans="1:5" ht="14.25">
      <c r="A101" s="101" t="s">
        <v>3050</v>
      </c>
      <c r="B101" s="96">
        <f t="shared" si="1"/>
        <v>0</v>
      </c>
      <c r="C101" s="96"/>
      <c r="D101" s="96"/>
      <c r="E101" s="96"/>
    </row>
    <row r="102" spans="1:5" ht="14.25">
      <c r="A102" s="101" t="s">
        <v>3109</v>
      </c>
      <c r="B102" s="96">
        <f t="shared" si="1"/>
        <v>0</v>
      </c>
      <c r="C102" s="104"/>
      <c r="D102" s="104"/>
      <c r="E102" s="104"/>
    </row>
    <row r="103" spans="1:5" ht="14.25">
      <c r="A103" s="101" t="s">
        <v>3110</v>
      </c>
      <c r="B103" s="96">
        <f t="shared" si="1"/>
        <v>0</v>
      </c>
      <c r="C103" s="96"/>
      <c r="D103" s="96"/>
      <c r="E103" s="96"/>
    </row>
    <row r="104" spans="1:5" ht="14.25">
      <c r="A104" s="101" t="s">
        <v>3111</v>
      </c>
      <c r="B104" s="96">
        <f t="shared" si="1"/>
        <v>0</v>
      </c>
      <c r="C104" s="104"/>
      <c r="D104" s="104"/>
      <c r="E104" s="104"/>
    </row>
    <row r="105" spans="1:5" ht="14.25">
      <c r="A105" s="101" t="s">
        <v>3112</v>
      </c>
      <c r="B105" s="96">
        <f t="shared" si="1"/>
        <v>0</v>
      </c>
      <c r="C105" s="96">
        <f>SUM(C106:C109)</f>
        <v>0</v>
      </c>
      <c r="D105" s="96">
        <f>SUM(D106:D109)</f>
        <v>0</v>
      </c>
      <c r="E105" s="96">
        <f>SUM(E106:E109)</f>
        <v>0</v>
      </c>
    </row>
    <row r="106" spans="1:5" ht="14.25">
      <c r="A106" s="101" t="s">
        <v>3050</v>
      </c>
      <c r="B106" s="96">
        <f t="shared" si="1"/>
        <v>0</v>
      </c>
      <c r="C106" s="104"/>
      <c r="D106" s="104"/>
      <c r="E106" s="104"/>
    </row>
    <row r="107" spans="1:5" ht="14.25">
      <c r="A107" s="101" t="s">
        <v>3109</v>
      </c>
      <c r="B107" s="96">
        <f t="shared" si="1"/>
        <v>0</v>
      </c>
      <c r="C107" s="104"/>
      <c r="D107" s="104"/>
      <c r="E107" s="104"/>
    </row>
    <row r="108" spans="1:5" ht="14.25">
      <c r="A108" s="101" t="s">
        <v>3113</v>
      </c>
      <c r="B108" s="96">
        <f t="shared" si="1"/>
        <v>0</v>
      </c>
      <c r="C108" s="96"/>
      <c r="D108" s="96"/>
      <c r="E108" s="96"/>
    </row>
    <row r="109" spans="1:5" ht="14.25">
      <c r="A109" s="101" t="s">
        <v>3114</v>
      </c>
      <c r="B109" s="96">
        <f t="shared" si="1"/>
        <v>0</v>
      </c>
      <c r="C109" s="104"/>
      <c r="D109" s="104"/>
      <c r="E109" s="104"/>
    </row>
    <row r="110" spans="1:5" ht="14.25">
      <c r="A110" s="101" t="s">
        <v>3115</v>
      </c>
      <c r="B110" s="96">
        <f t="shared" si="1"/>
        <v>0</v>
      </c>
      <c r="C110" s="96">
        <f>SUM(C111:C114)</f>
        <v>0</v>
      </c>
      <c r="D110" s="96">
        <f>SUM(D111:D114)</f>
        <v>0</v>
      </c>
      <c r="E110" s="96">
        <f>SUM(E111:E114)</f>
        <v>0</v>
      </c>
    </row>
    <row r="111" spans="1:5" ht="14.25">
      <c r="A111" s="101" t="s">
        <v>3116</v>
      </c>
      <c r="B111" s="96">
        <f t="shared" si="1"/>
        <v>0</v>
      </c>
      <c r="C111" s="104"/>
      <c r="D111" s="104"/>
      <c r="E111" s="104"/>
    </row>
    <row r="112" spans="1:5" ht="14.25">
      <c r="A112" s="101" t="s">
        <v>3117</v>
      </c>
      <c r="B112" s="96">
        <f t="shared" si="1"/>
        <v>0</v>
      </c>
      <c r="C112" s="104"/>
      <c r="D112" s="104"/>
      <c r="E112" s="104"/>
    </row>
    <row r="113" spans="1:5" ht="14.25">
      <c r="A113" s="101" t="s">
        <v>3118</v>
      </c>
      <c r="B113" s="96">
        <f t="shared" si="1"/>
        <v>0</v>
      </c>
      <c r="C113" s="96"/>
      <c r="D113" s="96"/>
      <c r="E113" s="96"/>
    </row>
    <row r="114" spans="1:5" ht="14.25">
      <c r="A114" s="101" t="s">
        <v>3119</v>
      </c>
      <c r="B114" s="96">
        <f t="shared" si="1"/>
        <v>0</v>
      </c>
      <c r="C114" s="104"/>
      <c r="D114" s="104"/>
      <c r="E114" s="104"/>
    </row>
    <row r="115" spans="1:5" ht="14.25">
      <c r="A115" s="101" t="s">
        <v>3120</v>
      </c>
      <c r="B115" s="96">
        <f t="shared" si="1"/>
        <v>0</v>
      </c>
      <c r="C115" s="96">
        <f>SUM(C116:C117)</f>
        <v>0</v>
      </c>
      <c r="D115" s="96">
        <f>SUM(D116:D117)</f>
        <v>0</v>
      </c>
      <c r="E115" s="96">
        <f>SUM(E116:E117)</f>
        <v>0</v>
      </c>
    </row>
    <row r="116" spans="1:5" ht="14.25">
      <c r="A116" s="101" t="s">
        <v>3050</v>
      </c>
      <c r="B116" s="96">
        <f t="shared" si="1"/>
        <v>0</v>
      </c>
      <c r="C116" s="104"/>
      <c r="D116" s="104"/>
      <c r="E116" s="104"/>
    </row>
    <row r="117" spans="1:5" ht="14.25">
      <c r="A117" s="101" t="s">
        <v>3121</v>
      </c>
      <c r="B117" s="96">
        <f t="shared" si="1"/>
        <v>0</v>
      </c>
      <c r="C117" s="104"/>
      <c r="D117" s="104"/>
      <c r="E117" s="104"/>
    </row>
    <row r="118" spans="1:5" ht="14.25">
      <c r="A118" s="101" t="s">
        <v>3122</v>
      </c>
      <c r="B118" s="96">
        <f t="shared" si="1"/>
        <v>0</v>
      </c>
      <c r="C118" s="96">
        <f>SUM(C119:C122)</f>
        <v>0</v>
      </c>
      <c r="D118" s="96">
        <f>SUM(D119:D122)</f>
        <v>0</v>
      </c>
      <c r="E118" s="96">
        <f>SUM(E119:E122)</f>
        <v>0</v>
      </c>
    </row>
    <row r="119" spans="1:5" ht="14.25">
      <c r="A119" s="101" t="s">
        <v>3116</v>
      </c>
      <c r="B119" s="96">
        <f t="shared" si="1"/>
        <v>0</v>
      </c>
      <c r="C119" s="104"/>
      <c r="D119" s="104"/>
      <c r="E119" s="104"/>
    </row>
    <row r="120" spans="1:5" ht="14.25">
      <c r="A120" s="101" t="s">
        <v>3117</v>
      </c>
      <c r="B120" s="96">
        <f t="shared" si="1"/>
        <v>0</v>
      </c>
      <c r="C120" s="104"/>
      <c r="D120" s="104"/>
      <c r="E120" s="104"/>
    </row>
    <row r="121" spans="1:5" ht="14.25">
      <c r="A121" s="101" t="s">
        <v>3118</v>
      </c>
      <c r="B121" s="96">
        <f t="shared" si="1"/>
        <v>0</v>
      </c>
      <c r="C121" s="104"/>
      <c r="D121" s="104"/>
      <c r="E121" s="104"/>
    </row>
    <row r="122" spans="1:5" ht="14.25">
      <c r="A122" s="101" t="s">
        <v>3123</v>
      </c>
      <c r="B122" s="96">
        <f t="shared" si="1"/>
        <v>0</v>
      </c>
      <c r="C122" s="104"/>
      <c r="D122" s="104"/>
      <c r="E122" s="104"/>
    </row>
    <row r="123" spans="1:5" ht="14.25">
      <c r="A123" s="103" t="s">
        <v>3124</v>
      </c>
      <c r="B123" s="94">
        <f t="shared" si="1"/>
        <v>0</v>
      </c>
      <c r="C123" s="94">
        <f>SUM(C124,C129,C134,C143,C150,C159,C162,C163)</f>
        <v>0</v>
      </c>
      <c r="D123" s="94">
        <f>SUM(D124,D129,D134,D143,D150,D159,D162,D163)</f>
        <v>0</v>
      </c>
      <c r="E123" s="94">
        <f>SUM(E124,E129,E134,E143,E150,E159,E162,E163)</f>
        <v>0</v>
      </c>
    </row>
    <row r="124" spans="1:5" ht="14.25">
      <c r="A124" s="101" t="s">
        <v>3125</v>
      </c>
      <c r="B124" s="96">
        <f t="shared" si="1"/>
        <v>0</v>
      </c>
      <c r="C124" s="96">
        <f>SUM(C125:C128)</f>
        <v>0</v>
      </c>
      <c r="D124" s="96">
        <f>SUM(D125:D128)</f>
        <v>0</v>
      </c>
      <c r="E124" s="96">
        <f>SUM(E125:E128)</f>
        <v>0</v>
      </c>
    </row>
    <row r="125" spans="1:5" ht="14.25">
      <c r="A125" s="101" t="s">
        <v>3126</v>
      </c>
      <c r="B125" s="96">
        <f t="shared" si="1"/>
        <v>0</v>
      </c>
      <c r="C125" s="104"/>
      <c r="D125" s="104"/>
      <c r="E125" s="104"/>
    </row>
    <row r="126" spans="1:5" ht="14.25">
      <c r="A126" s="101" t="s">
        <v>3127</v>
      </c>
      <c r="B126" s="96">
        <f t="shared" si="1"/>
        <v>0</v>
      </c>
      <c r="C126" s="104"/>
      <c r="D126" s="104"/>
      <c r="E126" s="104"/>
    </row>
    <row r="127" spans="1:5" ht="14.25">
      <c r="A127" s="101" t="s">
        <v>3128</v>
      </c>
      <c r="B127" s="96">
        <f t="shared" si="1"/>
        <v>0</v>
      </c>
      <c r="C127" s="96"/>
      <c r="D127" s="96"/>
      <c r="E127" s="96"/>
    </row>
    <row r="128" spans="1:5" ht="14.25">
      <c r="A128" s="101" t="s">
        <v>3129</v>
      </c>
      <c r="B128" s="96">
        <f t="shared" si="1"/>
        <v>0</v>
      </c>
      <c r="C128" s="104"/>
      <c r="D128" s="104"/>
      <c r="E128" s="104"/>
    </row>
    <row r="129" spans="1:5" ht="14.25">
      <c r="A129" s="101" t="s">
        <v>3130</v>
      </c>
      <c r="B129" s="96">
        <f t="shared" si="1"/>
        <v>0</v>
      </c>
      <c r="C129" s="96">
        <f>SUM(C130:C133)</f>
        <v>0</v>
      </c>
      <c r="D129" s="96">
        <f>SUM(D130:D133)</f>
        <v>0</v>
      </c>
      <c r="E129" s="96">
        <f>SUM(E130:E133)</f>
        <v>0</v>
      </c>
    </row>
    <row r="130" spans="1:5" ht="14.25">
      <c r="A130" s="101" t="s">
        <v>3131</v>
      </c>
      <c r="B130" s="96">
        <f t="shared" si="1"/>
        <v>0</v>
      </c>
      <c r="C130" s="104"/>
      <c r="D130" s="104"/>
      <c r="E130" s="104"/>
    </row>
    <row r="131" spans="1:5" ht="14.25">
      <c r="A131" s="101" t="s">
        <v>3132</v>
      </c>
      <c r="B131" s="96">
        <f t="shared" si="1"/>
        <v>0</v>
      </c>
      <c r="C131" s="104"/>
      <c r="D131" s="104"/>
      <c r="E131" s="104"/>
    </row>
    <row r="132" spans="1:5" ht="14.25">
      <c r="A132" s="101" t="s">
        <v>3133</v>
      </c>
      <c r="B132" s="96">
        <f t="shared" si="1"/>
        <v>0</v>
      </c>
      <c r="C132" s="104"/>
      <c r="D132" s="104"/>
      <c r="E132" s="104"/>
    </row>
    <row r="133" spans="1:5" ht="14.25">
      <c r="A133" s="101" t="s">
        <v>3134</v>
      </c>
      <c r="B133" s="96">
        <f t="shared" si="1"/>
        <v>0</v>
      </c>
      <c r="C133" s="104"/>
      <c r="D133" s="104"/>
      <c r="E133" s="104"/>
    </row>
    <row r="134" spans="1:5" ht="14.25">
      <c r="A134" s="101" t="s">
        <v>3135</v>
      </c>
      <c r="B134" s="96">
        <f aca="true" t="shared" si="2" ref="B134:B197">C134+D134+E134</f>
        <v>0</v>
      </c>
      <c r="C134" s="96">
        <f>SUM(C135:C142)</f>
        <v>0</v>
      </c>
      <c r="D134" s="96">
        <f>SUM(D135:D142)</f>
        <v>0</v>
      </c>
      <c r="E134" s="96">
        <f>SUM(E135:E142)</f>
        <v>0</v>
      </c>
    </row>
    <row r="135" spans="1:5" ht="14.25">
      <c r="A135" s="101" t="s">
        <v>3136</v>
      </c>
      <c r="B135" s="96">
        <f t="shared" si="2"/>
        <v>0</v>
      </c>
      <c r="C135" s="104"/>
      <c r="D135" s="104"/>
      <c r="E135" s="104"/>
    </row>
    <row r="136" spans="1:5" ht="14.25">
      <c r="A136" s="101" t="s">
        <v>3137</v>
      </c>
      <c r="B136" s="96">
        <f t="shared" si="2"/>
        <v>0</v>
      </c>
      <c r="C136" s="104"/>
      <c r="D136" s="104"/>
      <c r="E136" s="104"/>
    </row>
    <row r="137" spans="1:5" ht="14.25">
      <c r="A137" s="101" t="s">
        <v>3138</v>
      </c>
      <c r="B137" s="96">
        <f t="shared" si="2"/>
        <v>0</v>
      </c>
      <c r="C137" s="104"/>
      <c r="D137" s="104"/>
      <c r="E137" s="104"/>
    </row>
    <row r="138" spans="1:5" ht="14.25">
      <c r="A138" s="101" t="s">
        <v>3139</v>
      </c>
      <c r="B138" s="96">
        <f t="shared" si="2"/>
        <v>0</v>
      </c>
      <c r="C138" s="104"/>
      <c r="D138" s="104"/>
      <c r="E138" s="104"/>
    </row>
    <row r="139" spans="1:5" ht="14.25">
      <c r="A139" s="101" t="s">
        <v>3140</v>
      </c>
      <c r="B139" s="96">
        <f t="shared" si="2"/>
        <v>0</v>
      </c>
      <c r="C139" s="104"/>
      <c r="D139" s="104"/>
      <c r="E139" s="104"/>
    </row>
    <row r="140" spans="1:5" ht="14.25">
      <c r="A140" s="101" t="s">
        <v>3141</v>
      </c>
      <c r="B140" s="96">
        <f t="shared" si="2"/>
        <v>0</v>
      </c>
      <c r="C140" s="104"/>
      <c r="D140" s="104"/>
      <c r="E140" s="104"/>
    </row>
    <row r="141" spans="1:5" ht="14.25">
      <c r="A141" s="101" t="s">
        <v>3142</v>
      </c>
      <c r="B141" s="96">
        <f t="shared" si="2"/>
        <v>0</v>
      </c>
      <c r="C141" s="104"/>
      <c r="D141" s="104"/>
      <c r="E141" s="104"/>
    </row>
    <row r="142" spans="1:5" ht="14.25">
      <c r="A142" s="101" t="s">
        <v>3143</v>
      </c>
      <c r="B142" s="96">
        <f t="shared" si="2"/>
        <v>0</v>
      </c>
      <c r="C142" s="104"/>
      <c r="D142" s="104"/>
      <c r="E142" s="104"/>
    </row>
    <row r="143" spans="1:5" ht="14.25">
      <c r="A143" s="101" t="s">
        <v>3144</v>
      </c>
      <c r="B143" s="96">
        <f t="shared" si="2"/>
        <v>0</v>
      </c>
      <c r="C143" s="96">
        <f>SUM(C144:C149)</f>
        <v>0</v>
      </c>
      <c r="D143" s="96">
        <f>SUM(D144:D149)</f>
        <v>0</v>
      </c>
      <c r="E143" s="96">
        <f>SUM(E144:E149)</f>
        <v>0</v>
      </c>
    </row>
    <row r="144" spans="1:5" ht="14.25">
      <c r="A144" s="101" t="s">
        <v>3145</v>
      </c>
      <c r="B144" s="96">
        <f t="shared" si="2"/>
        <v>0</v>
      </c>
      <c r="C144" s="96"/>
      <c r="D144" s="96"/>
      <c r="E144" s="96"/>
    </row>
    <row r="145" spans="1:5" ht="14.25">
      <c r="A145" s="101" t="s">
        <v>3146</v>
      </c>
      <c r="B145" s="96">
        <f t="shared" si="2"/>
        <v>0</v>
      </c>
      <c r="C145" s="104"/>
      <c r="D145" s="104"/>
      <c r="E145" s="104"/>
    </row>
    <row r="146" spans="1:5" ht="14.25">
      <c r="A146" s="101" t="s">
        <v>3147</v>
      </c>
      <c r="B146" s="96">
        <f t="shared" si="2"/>
        <v>0</v>
      </c>
      <c r="C146" s="104"/>
      <c r="D146" s="104"/>
      <c r="E146" s="104"/>
    </row>
    <row r="147" spans="1:5" ht="14.25">
      <c r="A147" s="101" t="s">
        <v>3148</v>
      </c>
      <c r="B147" s="96">
        <f t="shared" si="2"/>
        <v>0</v>
      </c>
      <c r="C147" s="104"/>
      <c r="D147" s="104"/>
      <c r="E147" s="104"/>
    </row>
    <row r="148" spans="1:5" ht="14.25">
      <c r="A148" s="101" t="s">
        <v>3149</v>
      </c>
      <c r="B148" s="96">
        <f t="shared" si="2"/>
        <v>0</v>
      </c>
      <c r="C148" s="104"/>
      <c r="D148" s="104"/>
      <c r="E148" s="104"/>
    </row>
    <row r="149" spans="1:5" ht="14.25">
      <c r="A149" s="101" t="s">
        <v>3150</v>
      </c>
      <c r="B149" s="96">
        <f t="shared" si="2"/>
        <v>0</v>
      </c>
      <c r="C149" s="104"/>
      <c r="D149" s="104"/>
      <c r="E149" s="104"/>
    </row>
    <row r="150" spans="1:5" ht="14.25">
      <c r="A150" s="101" t="s">
        <v>3151</v>
      </c>
      <c r="B150" s="96">
        <f t="shared" si="2"/>
        <v>0</v>
      </c>
      <c r="C150" s="96">
        <f>SUM(C151:C158)</f>
        <v>0</v>
      </c>
      <c r="D150" s="96">
        <f>SUM(D151:D158)</f>
        <v>0</v>
      </c>
      <c r="E150" s="96">
        <f>SUM(E151:E158)</f>
        <v>0</v>
      </c>
    </row>
    <row r="151" spans="1:5" ht="14.25">
      <c r="A151" s="101" t="s">
        <v>3152</v>
      </c>
      <c r="B151" s="96">
        <f t="shared" si="2"/>
        <v>0</v>
      </c>
      <c r="C151" s="96"/>
      <c r="D151" s="96"/>
      <c r="E151" s="96"/>
    </row>
    <row r="152" spans="1:5" ht="14.25">
      <c r="A152" s="101" t="s">
        <v>3153</v>
      </c>
      <c r="B152" s="96">
        <f t="shared" si="2"/>
        <v>0</v>
      </c>
      <c r="C152" s="104"/>
      <c r="D152" s="104"/>
      <c r="E152" s="104"/>
    </row>
    <row r="153" spans="1:5" ht="14.25">
      <c r="A153" s="101" t="s">
        <v>3154</v>
      </c>
      <c r="B153" s="96">
        <f t="shared" si="2"/>
        <v>0</v>
      </c>
      <c r="C153" s="104"/>
      <c r="D153" s="104"/>
      <c r="E153" s="104"/>
    </row>
    <row r="154" spans="1:5" ht="14.25">
      <c r="A154" s="101" t="s">
        <v>3155</v>
      </c>
      <c r="B154" s="96">
        <f t="shared" si="2"/>
        <v>0</v>
      </c>
      <c r="C154" s="104"/>
      <c r="D154" s="104"/>
      <c r="E154" s="104"/>
    </row>
    <row r="155" spans="1:5" ht="14.25">
      <c r="A155" s="101" t="s">
        <v>3156</v>
      </c>
      <c r="B155" s="96">
        <f t="shared" si="2"/>
        <v>0</v>
      </c>
      <c r="C155" s="104"/>
      <c r="D155" s="104"/>
      <c r="E155" s="104"/>
    </row>
    <row r="156" spans="1:5" ht="14.25">
      <c r="A156" s="101" t="s">
        <v>3157</v>
      </c>
      <c r="B156" s="96">
        <f t="shared" si="2"/>
        <v>0</v>
      </c>
      <c r="C156" s="104"/>
      <c r="D156" s="104"/>
      <c r="E156" s="104"/>
    </row>
    <row r="157" spans="1:5" ht="14.25">
      <c r="A157" s="101" t="s">
        <v>3158</v>
      </c>
      <c r="B157" s="96">
        <f t="shared" si="2"/>
        <v>0</v>
      </c>
      <c r="C157" s="96"/>
      <c r="D157" s="96"/>
      <c r="E157" s="96"/>
    </row>
    <row r="158" spans="1:5" ht="14.25">
      <c r="A158" s="101" t="s">
        <v>3159</v>
      </c>
      <c r="B158" s="96">
        <f t="shared" si="2"/>
        <v>0</v>
      </c>
      <c r="C158" s="104"/>
      <c r="D158" s="104"/>
      <c r="E158" s="104"/>
    </row>
    <row r="159" spans="1:5" ht="14.25">
      <c r="A159" s="101" t="s">
        <v>3160</v>
      </c>
      <c r="B159" s="96">
        <f t="shared" si="2"/>
        <v>0</v>
      </c>
      <c r="C159" s="96">
        <f>SUM(C160:C161)</f>
        <v>0</v>
      </c>
      <c r="D159" s="96">
        <f>SUM(D160:D161)</f>
        <v>0</v>
      </c>
      <c r="E159" s="96">
        <f>SUM(E160:E161)</f>
        <v>0</v>
      </c>
    </row>
    <row r="160" spans="1:5" ht="14.25">
      <c r="A160" s="101" t="s">
        <v>3161</v>
      </c>
      <c r="B160" s="96">
        <f t="shared" si="2"/>
        <v>0</v>
      </c>
      <c r="C160" s="96"/>
      <c r="D160" s="96"/>
      <c r="E160" s="96"/>
    </row>
    <row r="161" spans="1:5" ht="14.25">
      <c r="A161" s="101" t="s">
        <v>3162</v>
      </c>
      <c r="B161" s="96">
        <f t="shared" si="2"/>
        <v>0</v>
      </c>
      <c r="C161" s="96"/>
      <c r="D161" s="96"/>
      <c r="E161" s="96"/>
    </row>
    <row r="162" spans="1:5" ht="14.25">
      <c r="A162" s="101" t="s">
        <v>3163</v>
      </c>
      <c r="B162" s="96">
        <f t="shared" si="2"/>
        <v>0</v>
      </c>
      <c r="C162" s="104"/>
      <c r="D162" s="104"/>
      <c r="E162" s="104"/>
    </row>
    <row r="163" spans="1:5" ht="14.25">
      <c r="A163" s="101" t="s">
        <v>3164</v>
      </c>
      <c r="B163" s="96">
        <f t="shared" si="2"/>
        <v>0</v>
      </c>
      <c r="C163" s="96">
        <f>SUM(C164:C166)</f>
        <v>0</v>
      </c>
      <c r="D163" s="96">
        <f>SUM(D164:D166)</f>
        <v>0</v>
      </c>
      <c r="E163" s="96">
        <f>SUM(E164:E166)</f>
        <v>0</v>
      </c>
    </row>
    <row r="164" spans="1:5" ht="14.25">
      <c r="A164" s="101" t="s">
        <v>3131</v>
      </c>
      <c r="B164" s="96">
        <f t="shared" si="2"/>
        <v>0</v>
      </c>
      <c r="C164" s="104"/>
      <c r="D164" s="104"/>
      <c r="E164" s="104"/>
    </row>
    <row r="165" spans="1:5" ht="14.25">
      <c r="A165" s="101" t="s">
        <v>3133</v>
      </c>
      <c r="B165" s="96">
        <f t="shared" si="2"/>
        <v>0</v>
      </c>
      <c r="C165" s="104"/>
      <c r="D165" s="104"/>
      <c r="E165" s="104"/>
    </row>
    <row r="166" spans="1:5" ht="14.25">
      <c r="A166" s="101" t="s">
        <v>3165</v>
      </c>
      <c r="B166" s="96">
        <f t="shared" si="2"/>
        <v>0</v>
      </c>
      <c r="C166" s="104"/>
      <c r="D166" s="104"/>
      <c r="E166" s="104"/>
    </row>
    <row r="167" spans="1:5" ht="14.25">
      <c r="A167" s="103" t="s">
        <v>3166</v>
      </c>
      <c r="B167" s="94">
        <f t="shared" si="2"/>
        <v>0</v>
      </c>
      <c r="C167" s="94">
        <f>SUM(C168:C168)</f>
        <v>0</v>
      </c>
      <c r="D167" s="94">
        <f>SUM(D168:D168)</f>
        <v>0</v>
      </c>
      <c r="E167" s="94">
        <f>SUM(E168:E168)</f>
        <v>0</v>
      </c>
    </row>
    <row r="168" spans="1:5" ht="14.25">
      <c r="A168" s="101" t="s">
        <v>3167</v>
      </c>
      <c r="B168" s="96">
        <f t="shared" si="2"/>
        <v>0</v>
      </c>
      <c r="C168" s="96">
        <f>SUM(C169:C171)</f>
        <v>0</v>
      </c>
      <c r="D168" s="96">
        <f>SUM(D169:D171)</f>
        <v>0</v>
      </c>
      <c r="E168" s="96">
        <f>SUM(E169:E171)</f>
        <v>0</v>
      </c>
    </row>
    <row r="169" spans="1:5" ht="14.25">
      <c r="A169" s="101" t="s">
        <v>3168</v>
      </c>
      <c r="B169" s="96">
        <f t="shared" si="2"/>
        <v>0</v>
      </c>
      <c r="C169" s="96"/>
      <c r="D169" s="96"/>
      <c r="E169" s="96"/>
    </row>
    <row r="170" spans="1:5" ht="14.25">
      <c r="A170" s="101" t="s">
        <v>3169</v>
      </c>
      <c r="B170" s="96">
        <f t="shared" si="2"/>
        <v>0</v>
      </c>
      <c r="C170" s="104"/>
      <c r="D170" s="104"/>
      <c r="E170" s="104"/>
    </row>
    <row r="171" spans="1:5" ht="14.25">
      <c r="A171" s="101" t="s">
        <v>3170</v>
      </c>
      <c r="B171" s="96">
        <f t="shared" si="2"/>
        <v>0</v>
      </c>
      <c r="C171" s="104"/>
      <c r="D171" s="104"/>
      <c r="E171" s="104"/>
    </row>
    <row r="172" spans="1:5" ht="14.25">
      <c r="A172" s="103" t="s">
        <v>3171</v>
      </c>
      <c r="B172" s="94">
        <f t="shared" si="2"/>
        <v>0</v>
      </c>
      <c r="C172" s="94">
        <f>SUM(C173:C173)</f>
        <v>0</v>
      </c>
      <c r="D172" s="94">
        <f>SUM(D173:D173)</f>
        <v>0</v>
      </c>
      <c r="E172" s="94">
        <f>SUM(E173:E173)</f>
        <v>0</v>
      </c>
    </row>
    <row r="173" spans="1:5" ht="14.25">
      <c r="A173" s="101" t="s">
        <v>3172</v>
      </c>
      <c r="B173" s="96">
        <f t="shared" si="2"/>
        <v>0</v>
      </c>
      <c r="C173" s="96">
        <f>SUM(C174:C175)</f>
        <v>0</v>
      </c>
      <c r="D173" s="96">
        <f>SUM(D174:D175)</f>
        <v>0</v>
      </c>
      <c r="E173" s="96">
        <f>SUM(E174:E175)</f>
        <v>0</v>
      </c>
    </row>
    <row r="174" spans="1:5" ht="14.25">
      <c r="A174" s="101" t="s">
        <v>3173</v>
      </c>
      <c r="B174" s="96">
        <f t="shared" si="2"/>
        <v>0</v>
      </c>
      <c r="C174" s="104"/>
      <c r="D174" s="104"/>
      <c r="E174" s="104"/>
    </row>
    <row r="175" spans="1:5" ht="14.25">
      <c r="A175" s="101" t="s">
        <v>3174</v>
      </c>
      <c r="B175" s="96">
        <f t="shared" si="2"/>
        <v>0</v>
      </c>
      <c r="C175" s="104"/>
      <c r="D175" s="104"/>
      <c r="E175" s="104"/>
    </row>
    <row r="176" spans="1:5" ht="14.25">
      <c r="A176" s="103" t="s">
        <v>3175</v>
      </c>
      <c r="B176" s="94">
        <f t="shared" si="2"/>
        <v>0</v>
      </c>
      <c r="C176" s="94">
        <f>SUM(C177,C181,C190,)</f>
        <v>0</v>
      </c>
      <c r="D176" s="94">
        <f>SUM(D177,D181,D190,)</f>
        <v>0</v>
      </c>
      <c r="E176" s="94">
        <f>SUM(E177,E181,E190,)</f>
        <v>0</v>
      </c>
    </row>
    <row r="177" spans="1:5" ht="14.25">
      <c r="A177" s="101" t="s">
        <v>3176</v>
      </c>
      <c r="B177" s="96">
        <f t="shared" si="2"/>
        <v>0</v>
      </c>
      <c r="C177" s="96">
        <f>SUM(C178:C180)</f>
        <v>0</v>
      </c>
      <c r="D177" s="96">
        <f>SUM(D178:D180)</f>
        <v>0</v>
      </c>
      <c r="E177" s="96">
        <f>SUM(E178:E180)</f>
        <v>0</v>
      </c>
    </row>
    <row r="178" spans="1:5" ht="14.25">
      <c r="A178" s="101" t="s">
        <v>3177</v>
      </c>
      <c r="B178" s="96">
        <f t="shared" si="2"/>
        <v>0</v>
      </c>
      <c r="C178" s="96"/>
      <c r="D178" s="96"/>
      <c r="E178" s="96"/>
    </row>
    <row r="179" spans="1:5" ht="14.25">
      <c r="A179" s="101" t="s">
        <v>3178</v>
      </c>
      <c r="B179" s="96">
        <f t="shared" si="2"/>
        <v>0</v>
      </c>
      <c r="C179" s="104"/>
      <c r="D179" s="104"/>
      <c r="E179" s="104"/>
    </row>
    <row r="180" spans="1:5" ht="14.25">
      <c r="A180" s="101" t="s">
        <v>3179</v>
      </c>
      <c r="B180" s="96">
        <f t="shared" si="2"/>
        <v>0</v>
      </c>
      <c r="C180" s="104"/>
      <c r="D180" s="104"/>
      <c r="E180" s="104"/>
    </row>
    <row r="181" spans="1:5" ht="14.25">
      <c r="A181" s="101" t="s">
        <v>3180</v>
      </c>
      <c r="B181" s="96">
        <f t="shared" si="2"/>
        <v>0</v>
      </c>
      <c r="C181" s="96">
        <f>SUM(C182:C189)</f>
        <v>0</v>
      </c>
      <c r="D181" s="96">
        <f>SUM(D182:D189)</f>
        <v>0</v>
      </c>
      <c r="E181" s="96">
        <f>SUM(E182:E189)</f>
        <v>0</v>
      </c>
    </row>
    <row r="182" spans="1:5" ht="14.25">
      <c r="A182" s="101" t="s">
        <v>3181</v>
      </c>
      <c r="B182" s="96">
        <f t="shared" si="2"/>
        <v>0</v>
      </c>
      <c r="C182" s="104"/>
      <c r="D182" s="104"/>
      <c r="E182" s="104"/>
    </row>
    <row r="183" spans="1:5" ht="14.25">
      <c r="A183" s="101" t="s">
        <v>3182</v>
      </c>
      <c r="B183" s="96">
        <f t="shared" si="2"/>
        <v>0</v>
      </c>
      <c r="C183" s="104"/>
      <c r="D183" s="104"/>
      <c r="E183" s="104"/>
    </row>
    <row r="184" spans="1:5" ht="14.25">
      <c r="A184" s="101" t="s">
        <v>3183</v>
      </c>
      <c r="B184" s="96">
        <f t="shared" si="2"/>
        <v>0</v>
      </c>
      <c r="C184" s="104"/>
      <c r="D184" s="104"/>
      <c r="E184" s="104"/>
    </row>
    <row r="185" spans="1:5" ht="14.25">
      <c r="A185" s="101" t="s">
        <v>3184</v>
      </c>
      <c r="B185" s="96">
        <f t="shared" si="2"/>
        <v>0</v>
      </c>
      <c r="C185" s="104"/>
      <c r="D185" s="104"/>
      <c r="E185" s="104"/>
    </row>
    <row r="186" spans="1:5" ht="14.25">
      <c r="A186" s="101" t="s">
        <v>3185</v>
      </c>
      <c r="B186" s="96">
        <f t="shared" si="2"/>
        <v>0</v>
      </c>
      <c r="C186" s="104"/>
      <c r="D186" s="104"/>
      <c r="E186" s="104"/>
    </row>
    <row r="187" spans="1:5" ht="14.25">
      <c r="A187" s="101" t="s">
        <v>3186</v>
      </c>
      <c r="B187" s="96">
        <f t="shared" si="2"/>
        <v>0</v>
      </c>
      <c r="C187" s="104"/>
      <c r="D187" s="104"/>
      <c r="E187" s="104"/>
    </row>
    <row r="188" spans="1:5" ht="14.25">
      <c r="A188" s="101" t="s">
        <v>3187</v>
      </c>
      <c r="B188" s="96">
        <f t="shared" si="2"/>
        <v>0</v>
      </c>
      <c r="C188" s="104"/>
      <c r="D188" s="104"/>
      <c r="E188" s="104"/>
    </row>
    <row r="189" spans="1:5" ht="14.25">
      <c r="A189" s="101" t="s">
        <v>3188</v>
      </c>
      <c r="B189" s="96">
        <f t="shared" si="2"/>
        <v>0</v>
      </c>
      <c r="C189" s="104"/>
      <c r="D189" s="104"/>
      <c r="E189" s="104"/>
    </row>
    <row r="190" spans="1:5" ht="14.25">
      <c r="A190" s="101" t="s">
        <v>3189</v>
      </c>
      <c r="B190" s="96">
        <f t="shared" si="2"/>
        <v>0</v>
      </c>
      <c r="C190" s="96">
        <f>SUM(C191:C201)</f>
        <v>0</v>
      </c>
      <c r="D190" s="96">
        <f>SUM(D191:D201)</f>
        <v>0</v>
      </c>
      <c r="E190" s="96">
        <f>SUM(E191:E201)</f>
        <v>0</v>
      </c>
    </row>
    <row r="191" spans="1:5" ht="14.25">
      <c r="A191" s="101" t="s">
        <v>3190</v>
      </c>
      <c r="B191" s="96">
        <f t="shared" si="2"/>
        <v>0</v>
      </c>
      <c r="C191" s="104"/>
      <c r="D191" s="104"/>
      <c r="E191" s="104"/>
    </row>
    <row r="192" spans="1:5" ht="14.25">
      <c r="A192" s="101" t="s">
        <v>3191</v>
      </c>
      <c r="B192" s="96">
        <f t="shared" si="2"/>
        <v>0</v>
      </c>
      <c r="C192" s="104"/>
      <c r="D192" s="104"/>
      <c r="E192" s="104"/>
    </row>
    <row r="193" spans="1:5" ht="14.25">
      <c r="A193" s="101" t="s">
        <v>3192</v>
      </c>
      <c r="B193" s="96">
        <f t="shared" si="2"/>
        <v>0</v>
      </c>
      <c r="C193" s="104"/>
      <c r="D193" s="104"/>
      <c r="E193" s="104"/>
    </row>
    <row r="194" spans="1:5" ht="14.25">
      <c r="A194" s="101" t="s">
        <v>3193</v>
      </c>
      <c r="B194" s="96">
        <f t="shared" si="2"/>
        <v>0</v>
      </c>
      <c r="C194" s="104"/>
      <c r="D194" s="104"/>
      <c r="E194" s="104"/>
    </row>
    <row r="195" spans="1:5" ht="14.25">
      <c r="A195" s="101" t="s">
        <v>3194</v>
      </c>
      <c r="B195" s="96">
        <f t="shared" si="2"/>
        <v>0</v>
      </c>
      <c r="C195" s="104"/>
      <c r="D195" s="104"/>
      <c r="E195" s="104"/>
    </row>
    <row r="196" spans="1:5" ht="14.25">
      <c r="A196" s="101" t="s">
        <v>3195</v>
      </c>
      <c r="B196" s="96">
        <f t="shared" si="2"/>
        <v>0</v>
      </c>
      <c r="C196" s="104"/>
      <c r="D196" s="104"/>
      <c r="E196" s="104"/>
    </row>
    <row r="197" spans="1:5" ht="14.25">
      <c r="A197" s="101" t="s">
        <v>3196</v>
      </c>
      <c r="B197" s="96">
        <f t="shared" si="2"/>
        <v>0</v>
      </c>
      <c r="C197" s="104"/>
      <c r="D197" s="104"/>
      <c r="E197" s="104"/>
    </row>
    <row r="198" spans="1:5" ht="14.25">
      <c r="A198" s="101" t="s">
        <v>3197</v>
      </c>
      <c r="B198" s="96">
        <f aca="true" t="shared" si="3" ref="B198:B259">C198+D198+E198</f>
        <v>0</v>
      </c>
      <c r="C198" s="104"/>
      <c r="D198" s="104"/>
      <c r="E198" s="104"/>
    </row>
    <row r="199" spans="1:5" ht="14.25">
      <c r="A199" s="101" t="s">
        <v>3198</v>
      </c>
      <c r="B199" s="96">
        <f t="shared" si="3"/>
        <v>0</v>
      </c>
      <c r="C199" s="104"/>
      <c r="D199" s="104"/>
      <c r="E199" s="104"/>
    </row>
    <row r="200" spans="1:5" ht="14.25">
      <c r="A200" s="101" t="s">
        <v>3199</v>
      </c>
      <c r="B200" s="96">
        <f t="shared" si="3"/>
        <v>0</v>
      </c>
      <c r="C200" s="104"/>
      <c r="D200" s="104"/>
      <c r="E200" s="104"/>
    </row>
    <row r="201" spans="1:5" ht="14.25">
      <c r="A201" s="101" t="s">
        <v>3200</v>
      </c>
      <c r="B201" s="96">
        <f t="shared" si="3"/>
        <v>0</v>
      </c>
      <c r="C201" s="104"/>
      <c r="D201" s="104"/>
      <c r="E201" s="104"/>
    </row>
    <row r="202" spans="1:5" ht="14.25">
      <c r="A202" s="103" t="s">
        <v>3201</v>
      </c>
      <c r="B202" s="94">
        <f t="shared" si="3"/>
        <v>590</v>
      </c>
      <c r="C202" s="94">
        <f>SUM(C203:C203)</f>
        <v>590</v>
      </c>
      <c r="D202" s="94">
        <f>SUM(D203:D203)</f>
        <v>0</v>
      </c>
      <c r="E202" s="94">
        <f>SUM(E203:E203)</f>
        <v>0</v>
      </c>
    </row>
    <row r="203" spans="1:5" ht="14.25">
      <c r="A203" s="101" t="s">
        <v>3202</v>
      </c>
      <c r="B203" s="96">
        <f t="shared" si="3"/>
        <v>590</v>
      </c>
      <c r="C203" s="96">
        <f>SUM(C204:C219)</f>
        <v>590</v>
      </c>
      <c r="D203" s="96">
        <f>SUM(D204:D219)</f>
        <v>0</v>
      </c>
      <c r="E203" s="96">
        <f>SUM(E204:E219)</f>
        <v>0</v>
      </c>
    </row>
    <row r="204" spans="1:5" ht="14.25">
      <c r="A204" s="101" t="s">
        <v>3203</v>
      </c>
      <c r="B204" s="96">
        <f t="shared" si="3"/>
        <v>0</v>
      </c>
      <c r="C204" s="104"/>
      <c r="D204" s="104"/>
      <c r="E204" s="104"/>
    </row>
    <row r="205" spans="1:5" ht="14.25">
      <c r="A205" s="101" t="s">
        <v>3204</v>
      </c>
      <c r="B205" s="96">
        <f t="shared" si="3"/>
        <v>0</v>
      </c>
      <c r="C205" s="104"/>
      <c r="D205" s="104"/>
      <c r="E205" s="104"/>
    </row>
    <row r="206" spans="1:5" ht="14.25">
      <c r="A206" s="101" t="s">
        <v>3205</v>
      </c>
      <c r="B206" s="96">
        <f t="shared" si="3"/>
        <v>0</v>
      </c>
      <c r="C206" s="104"/>
      <c r="D206" s="104"/>
      <c r="E206" s="104"/>
    </row>
    <row r="207" spans="1:5" ht="14.25">
      <c r="A207" s="101" t="s">
        <v>3206</v>
      </c>
      <c r="B207" s="96">
        <f t="shared" si="3"/>
        <v>0</v>
      </c>
      <c r="C207" s="104"/>
      <c r="D207" s="104"/>
      <c r="E207" s="104"/>
    </row>
    <row r="208" spans="1:5" ht="14.25">
      <c r="A208" s="101" t="s">
        <v>3207</v>
      </c>
      <c r="B208" s="96">
        <f t="shared" si="3"/>
        <v>0</v>
      </c>
      <c r="C208" s="104"/>
      <c r="D208" s="104"/>
      <c r="E208" s="104"/>
    </row>
    <row r="209" spans="1:5" ht="14.25">
      <c r="A209" s="101" t="s">
        <v>3208</v>
      </c>
      <c r="B209" s="96">
        <f t="shared" si="3"/>
        <v>0</v>
      </c>
      <c r="C209" s="104"/>
      <c r="D209" s="104"/>
      <c r="E209" s="104"/>
    </row>
    <row r="210" spans="1:5" ht="14.25">
      <c r="A210" s="101" t="s">
        <v>3209</v>
      </c>
      <c r="B210" s="96">
        <f t="shared" si="3"/>
        <v>0</v>
      </c>
      <c r="C210" s="104"/>
      <c r="D210" s="104"/>
      <c r="E210" s="104"/>
    </row>
    <row r="211" spans="1:5" ht="14.25">
      <c r="A211" s="101" t="s">
        <v>3210</v>
      </c>
      <c r="B211" s="96">
        <f t="shared" si="3"/>
        <v>0</v>
      </c>
      <c r="C211" s="104"/>
      <c r="D211" s="104"/>
      <c r="E211" s="104"/>
    </row>
    <row r="212" spans="1:5" ht="14.25">
      <c r="A212" s="101" t="s">
        <v>3211</v>
      </c>
      <c r="B212" s="96">
        <f t="shared" si="3"/>
        <v>0</v>
      </c>
      <c r="C212" s="104"/>
      <c r="D212" s="104"/>
      <c r="E212" s="104"/>
    </row>
    <row r="213" spans="1:5" ht="14.25">
      <c r="A213" s="101" t="s">
        <v>3212</v>
      </c>
      <c r="B213" s="96">
        <f t="shared" si="3"/>
        <v>0</v>
      </c>
      <c r="C213" s="104"/>
      <c r="D213" s="104"/>
      <c r="E213" s="104"/>
    </row>
    <row r="214" spans="1:5" ht="14.25">
      <c r="A214" s="101" t="s">
        <v>3213</v>
      </c>
      <c r="B214" s="96">
        <f t="shared" si="3"/>
        <v>0</v>
      </c>
      <c r="C214" s="104"/>
      <c r="D214" s="104"/>
      <c r="E214" s="104"/>
    </row>
    <row r="215" spans="1:5" ht="14.25">
      <c r="A215" s="101" t="s">
        <v>3214</v>
      </c>
      <c r="B215" s="96">
        <f t="shared" si="3"/>
        <v>487</v>
      </c>
      <c r="C215" s="104">
        <v>487</v>
      </c>
      <c r="D215" s="104"/>
      <c r="E215" s="104"/>
    </row>
    <row r="216" spans="1:5" ht="14.25">
      <c r="A216" s="101" t="s">
        <v>3215</v>
      </c>
      <c r="B216" s="96">
        <f t="shared" si="3"/>
        <v>0</v>
      </c>
      <c r="C216" s="104"/>
      <c r="D216" s="104"/>
      <c r="E216" s="104"/>
    </row>
    <row r="217" spans="1:5" ht="14.25">
      <c r="A217" s="101" t="s">
        <v>3216</v>
      </c>
      <c r="B217" s="96">
        <f t="shared" si="3"/>
        <v>0</v>
      </c>
      <c r="C217" s="104"/>
      <c r="D217" s="104"/>
      <c r="E217" s="104"/>
    </row>
    <row r="218" spans="1:5" ht="14.25">
      <c r="A218" s="101" t="s">
        <v>3217</v>
      </c>
      <c r="B218" s="96">
        <f t="shared" si="3"/>
        <v>103</v>
      </c>
      <c r="C218" s="104">
        <v>103</v>
      </c>
      <c r="D218" s="104"/>
      <c r="E218" s="104"/>
    </row>
    <row r="219" spans="1:5" ht="14.25">
      <c r="A219" s="101" t="s">
        <v>3218</v>
      </c>
      <c r="B219" s="96">
        <f t="shared" si="3"/>
        <v>0</v>
      </c>
      <c r="C219" s="104"/>
      <c r="D219" s="104"/>
      <c r="E219" s="104"/>
    </row>
    <row r="220" spans="1:5" ht="14.25">
      <c r="A220" s="103" t="s">
        <v>3219</v>
      </c>
      <c r="B220" s="94">
        <f t="shared" si="3"/>
        <v>0</v>
      </c>
      <c r="C220" s="94">
        <f>SUM(C221:C221)</f>
        <v>0</v>
      </c>
      <c r="D220" s="94">
        <f>SUM(D221:D221)</f>
        <v>0</v>
      </c>
      <c r="E220" s="94">
        <f>SUM(E221:E221)</f>
        <v>0</v>
      </c>
    </row>
    <row r="221" spans="1:5" ht="14.25">
      <c r="A221" s="101" t="s">
        <v>3220</v>
      </c>
      <c r="B221" s="96">
        <f t="shared" si="3"/>
        <v>0</v>
      </c>
      <c r="C221" s="96">
        <f>SUM(C222:C237)</f>
        <v>0</v>
      </c>
      <c r="D221" s="96">
        <f>SUM(D222:D237)</f>
        <v>0</v>
      </c>
      <c r="E221" s="96">
        <f>SUM(E222:E237)</f>
        <v>0</v>
      </c>
    </row>
    <row r="222" spans="1:5" ht="14.25">
      <c r="A222" s="101" t="s">
        <v>3221</v>
      </c>
      <c r="B222" s="96">
        <f t="shared" si="3"/>
        <v>0</v>
      </c>
      <c r="C222" s="104"/>
      <c r="D222" s="104"/>
      <c r="E222" s="104"/>
    </row>
    <row r="223" spans="1:5" ht="14.25">
      <c r="A223" s="101" t="s">
        <v>3222</v>
      </c>
      <c r="B223" s="96">
        <f t="shared" si="3"/>
        <v>0</v>
      </c>
      <c r="C223" s="104"/>
      <c r="D223" s="104"/>
      <c r="E223" s="104"/>
    </row>
    <row r="224" spans="1:5" ht="14.25">
      <c r="A224" s="101" t="s">
        <v>3223</v>
      </c>
      <c r="B224" s="96">
        <f t="shared" si="3"/>
        <v>0</v>
      </c>
      <c r="C224" s="104"/>
      <c r="D224" s="104"/>
      <c r="E224" s="104"/>
    </row>
    <row r="225" spans="1:5" ht="14.25">
      <c r="A225" s="101" t="s">
        <v>3224</v>
      </c>
      <c r="B225" s="96">
        <f t="shared" si="3"/>
        <v>0</v>
      </c>
      <c r="C225" s="104"/>
      <c r="D225" s="104"/>
      <c r="E225" s="104"/>
    </row>
    <row r="226" spans="1:5" ht="14.25">
      <c r="A226" s="101" t="s">
        <v>3225</v>
      </c>
      <c r="B226" s="96">
        <f t="shared" si="3"/>
        <v>0</v>
      </c>
      <c r="C226" s="104"/>
      <c r="D226" s="104"/>
      <c r="E226" s="104"/>
    </row>
    <row r="227" spans="1:5" ht="14.25">
      <c r="A227" s="101" t="s">
        <v>3226</v>
      </c>
      <c r="B227" s="96">
        <f t="shared" si="3"/>
        <v>0</v>
      </c>
      <c r="C227" s="104"/>
      <c r="D227" s="104"/>
      <c r="E227" s="104"/>
    </row>
    <row r="228" spans="1:5" ht="14.25">
      <c r="A228" s="101" t="s">
        <v>3227</v>
      </c>
      <c r="B228" s="96">
        <f t="shared" si="3"/>
        <v>0</v>
      </c>
      <c r="C228" s="104"/>
      <c r="D228" s="104"/>
      <c r="E228" s="104"/>
    </row>
    <row r="229" spans="1:5" ht="14.25">
      <c r="A229" s="101" t="s">
        <v>3228</v>
      </c>
      <c r="B229" s="96">
        <f t="shared" si="3"/>
        <v>0</v>
      </c>
      <c r="C229" s="104"/>
      <c r="D229" s="104"/>
      <c r="E229" s="104"/>
    </row>
    <row r="230" spans="1:5" ht="14.25">
      <c r="A230" s="101" t="s">
        <v>3229</v>
      </c>
      <c r="B230" s="96">
        <f t="shared" si="3"/>
        <v>0</v>
      </c>
      <c r="C230" s="104"/>
      <c r="D230" s="104"/>
      <c r="E230" s="104"/>
    </row>
    <row r="231" spans="1:5" ht="14.25">
      <c r="A231" s="101" t="s">
        <v>3230</v>
      </c>
      <c r="B231" s="96">
        <f t="shared" si="3"/>
        <v>0</v>
      </c>
      <c r="C231" s="104"/>
      <c r="D231" s="104"/>
      <c r="E231" s="104"/>
    </row>
    <row r="232" spans="1:5" ht="14.25">
      <c r="A232" s="101" t="s">
        <v>3231</v>
      </c>
      <c r="B232" s="96">
        <f t="shared" si="3"/>
        <v>0</v>
      </c>
      <c r="C232" s="104"/>
      <c r="D232" s="104"/>
      <c r="E232" s="104"/>
    </row>
    <row r="233" spans="1:5" ht="14.25">
      <c r="A233" s="101" t="s">
        <v>3232</v>
      </c>
      <c r="B233" s="96">
        <f t="shared" si="3"/>
        <v>0</v>
      </c>
      <c r="C233" s="104"/>
      <c r="D233" s="104"/>
      <c r="E233" s="104"/>
    </row>
    <row r="234" spans="1:5" ht="14.25">
      <c r="A234" s="101" t="s">
        <v>3233</v>
      </c>
      <c r="B234" s="96">
        <f t="shared" si="3"/>
        <v>0</v>
      </c>
      <c r="C234" s="104"/>
      <c r="D234" s="104"/>
      <c r="E234" s="104"/>
    </row>
    <row r="235" spans="1:5" ht="14.25">
      <c r="A235" s="101" t="s">
        <v>3234</v>
      </c>
      <c r="B235" s="96">
        <f t="shared" si="3"/>
        <v>0</v>
      </c>
      <c r="C235" s="104"/>
      <c r="D235" s="104"/>
      <c r="E235" s="104"/>
    </row>
    <row r="236" spans="1:5" ht="14.25">
      <c r="A236" s="101" t="s">
        <v>3235</v>
      </c>
      <c r="B236" s="96">
        <f t="shared" si="3"/>
        <v>0</v>
      </c>
      <c r="C236" s="104"/>
      <c r="D236" s="104"/>
      <c r="E236" s="104"/>
    </row>
    <row r="237" spans="1:5" ht="14.25">
      <c r="A237" s="101" t="s">
        <v>3236</v>
      </c>
      <c r="B237" s="96">
        <f t="shared" si="3"/>
        <v>0</v>
      </c>
      <c r="C237" s="104"/>
      <c r="D237" s="104"/>
      <c r="E237" s="104"/>
    </row>
    <row r="238" spans="1:5" ht="14.25">
      <c r="A238" s="103" t="s">
        <v>3237</v>
      </c>
      <c r="B238" s="94">
        <f t="shared" si="3"/>
        <v>0</v>
      </c>
      <c r="C238" s="94">
        <f>SUM(C239,C252)</f>
        <v>0</v>
      </c>
      <c r="D238" s="94">
        <f>SUM(D239,D252)</f>
        <v>0</v>
      </c>
      <c r="E238" s="94">
        <f>SUM(E239,E252)</f>
        <v>0</v>
      </c>
    </row>
    <row r="239" spans="1:5" ht="14.25">
      <c r="A239" s="101" t="s">
        <v>3238</v>
      </c>
      <c r="B239" s="96">
        <f t="shared" si="3"/>
        <v>0</v>
      </c>
      <c r="C239" s="96">
        <f>SUM(C240:C251)</f>
        <v>0</v>
      </c>
      <c r="D239" s="96">
        <f>SUM(D240:D251)</f>
        <v>0</v>
      </c>
      <c r="E239" s="96">
        <f>SUM(E240:E251)</f>
        <v>0</v>
      </c>
    </row>
    <row r="240" spans="1:5" ht="14.25">
      <c r="A240" s="101" t="s">
        <v>3239</v>
      </c>
      <c r="B240" s="96">
        <f t="shared" si="3"/>
        <v>0</v>
      </c>
      <c r="C240" s="104"/>
      <c r="D240" s="104"/>
      <c r="E240" s="104"/>
    </row>
    <row r="241" spans="1:5" ht="14.25">
      <c r="A241" s="101" t="s">
        <v>3240</v>
      </c>
      <c r="B241" s="96">
        <f t="shared" si="3"/>
        <v>0</v>
      </c>
      <c r="C241" s="104"/>
      <c r="D241" s="104"/>
      <c r="E241" s="104"/>
    </row>
    <row r="242" spans="1:5" ht="14.25">
      <c r="A242" s="101" t="s">
        <v>3241</v>
      </c>
      <c r="B242" s="96">
        <f t="shared" si="3"/>
        <v>0</v>
      </c>
      <c r="C242" s="104"/>
      <c r="D242" s="104"/>
      <c r="E242" s="104"/>
    </row>
    <row r="243" spans="1:5" ht="14.25">
      <c r="A243" s="101" t="s">
        <v>3242</v>
      </c>
      <c r="B243" s="96">
        <f t="shared" si="3"/>
        <v>0</v>
      </c>
      <c r="C243" s="104"/>
      <c r="D243" s="104"/>
      <c r="E243" s="104"/>
    </row>
    <row r="244" spans="1:5" ht="14.25">
      <c r="A244" s="101" t="s">
        <v>3243</v>
      </c>
      <c r="B244" s="96">
        <f t="shared" si="3"/>
        <v>0</v>
      </c>
      <c r="C244" s="104"/>
      <c r="D244" s="104"/>
      <c r="E244" s="104"/>
    </row>
    <row r="245" spans="1:5" ht="14.25">
      <c r="A245" s="101" t="s">
        <v>3244</v>
      </c>
      <c r="B245" s="96">
        <f t="shared" si="3"/>
        <v>0</v>
      </c>
      <c r="C245" s="104"/>
      <c r="D245" s="104"/>
      <c r="E245" s="104"/>
    </row>
    <row r="246" spans="1:5" ht="14.25">
      <c r="A246" s="101" t="s">
        <v>3245</v>
      </c>
      <c r="B246" s="96">
        <f t="shared" si="3"/>
        <v>0</v>
      </c>
      <c r="C246" s="104"/>
      <c r="D246" s="104"/>
      <c r="E246" s="104"/>
    </row>
    <row r="247" spans="1:5" ht="14.25">
      <c r="A247" s="101" t="s">
        <v>3246</v>
      </c>
      <c r="B247" s="96">
        <f t="shared" si="3"/>
        <v>0</v>
      </c>
      <c r="C247" s="104"/>
      <c r="D247" s="104"/>
      <c r="E247" s="104"/>
    </row>
    <row r="248" spans="1:5" ht="14.25">
      <c r="A248" s="101" t="s">
        <v>3247</v>
      </c>
      <c r="B248" s="96">
        <f t="shared" si="3"/>
        <v>0</v>
      </c>
      <c r="C248" s="104"/>
      <c r="D248" s="104"/>
      <c r="E248" s="104"/>
    </row>
    <row r="249" spans="1:5" ht="14.25">
      <c r="A249" s="101" t="s">
        <v>3248</v>
      </c>
      <c r="B249" s="96">
        <f t="shared" si="3"/>
        <v>0</v>
      </c>
      <c r="C249" s="104"/>
      <c r="D249" s="104"/>
      <c r="E249" s="104"/>
    </row>
    <row r="250" spans="1:5" ht="14.25">
      <c r="A250" s="101" t="s">
        <v>3249</v>
      </c>
      <c r="B250" s="96">
        <f t="shared" si="3"/>
        <v>0</v>
      </c>
      <c r="C250" s="104"/>
      <c r="D250" s="104"/>
      <c r="E250" s="104"/>
    </row>
    <row r="251" spans="1:5" ht="14.25">
      <c r="A251" s="101" t="s">
        <v>3250</v>
      </c>
      <c r="B251" s="96">
        <f t="shared" si="3"/>
        <v>0</v>
      </c>
      <c r="C251" s="104"/>
      <c r="D251" s="104"/>
      <c r="E251" s="104"/>
    </row>
    <row r="252" spans="1:5" ht="14.25">
      <c r="A252" s="101" t="s">
        <v>3251</v>
      </c>
      <c r="B252" s="96">
        <f t="shared" si="3"/>
        <v>0</v>
      </c>
      <c r="C252" s="96">
        <f>SUM(C253:C258)</f>
        <v>0</v>
      </c>
      <c r="D252" s="96">
        <f>SUM(D253:D258)</f>
        <v>0</v>
      </c>
      <c r="E252" s="96">
        <f>SUM(E253:E258)</f>
        <v>0</v>
      </c>
    </row>
    <row r="253" spans="1:5" ht="14.25">
      <c r="A253" s="101" t="s">
        <v>3252</v>
      </c>
      <c r="B253" s="96">
        <f t="shared" si="3"/>
        <v>0</v>
      </c>
      <c r="C253" s="104"/>
      <c r="D253" s="104"/>
      <c r="E253" s="104"/>
    </row>
    <row r="254" spans="1:5" ht="14.25">
      <c r="A254" s="101" t="s">
        <v>3253</v>
      </c>
      <c r="B254" s="96">
        <f t="shared" si="3"/>
        <v>0</v>
      </c>
      <c r="C254" s="104"/>
      <c r="D254" s="104"/>
      <c r="E254" s="104"/>
    </row>
    <row r="255" spans="1:5" ht="14.25">
      <c r="A255" s="101" t="s">
        <v>3254</v>
      </c>
      <c r="B255" s="96">
        <f t="shared" si="3"/>
        <v>0</v>
      </c>
      <c r="C255" s="104"/>
      <c r="D255" s="104"/>
      <c r="E255" s="104"/>
    </row>
    <row r="256" spans="1:5" ht="14.25">
      <c r="A256" s="101" t="s">
        <v>3255</v>
      </c>
      <c r="B256" s="96">
        <f t="shared" si="3"/>
        <v>0</v>
      </c>
      <c r="C256" s="104"/>
      <c r="D256" s="104"/>
      <c r="E256" s="104"/>
    </row>
    <row r="257" spans="1:5" ht="14.25">
      <c r="A257" s="101" t="s">
        <v>3256</v>
      </c>
      <c r="B257" s="96">
        <f t="shared" si="3"/>
        <v>0</v>
      </c>
      <c r="C257" s="104"/>
      <c r="D257" s="104"/>
      <c r="E257" s="104"/>
    </row>
    <row r="258" spans="1:5" ht="14.25">
      <c r="A258" s="101" t="s">
        <v>3257</v>
      </c>
      <c r="B258" s="96">
        <f t="shared" si="3"/>
        <v>0</v>
      </c>
      <c r="C258" s="104"/>
      <c r="D258" s="104"/>
      <c r="E258" s="104"/>
    </row>
    <row r="259" spans="1:5" ht="14.25">
      <c r="A259" s="94" t="s">
        <v>3593</v>
      </c>
      <c r="B259" s="96">
        <f t="shared" si="3"/>
        <v>3999</v>
      </c>
      <c r="C259" s="94">
        <f>SUM(C5,C21,C33,C44,C99,C123,C167,C172,C176,C202,C220,C238)</f>
        <v>3999</v>
      </c>
      <c r="D259" s="94">
        <f>SUM(D5,D21,D33,D44,D99,D123,D167,D172,D176,D202,D220,D238)</f>
        <v>0</v>
      </c>
      <c r="E259" s="94">
        <f>SUM(E5,E21,E33,E44,E99,E123,E167,E172,E176,E202,E220,E238)</f>
        <v>0</v>
      </c>
    </row>
  </sheetData>
  <sheetProtection/>
  <mergeCells count="1">
    <mergeCell ref="A2:E2"/>
  </mergeCells>
  <printOptions horizontalCentered="1"/>
  <pageMargins left="0.551181102362205" right="0.551181102362205" top="0.275590551181102" bottom="0.393700787401575" header="0.590551181102362" footer="0.15748031496063"/>
  <pageSetup firstPageNumber="135" useFirstPageNumber="1" orientation="portrait" paperSize="9" scale="80"/>
</worksheet>
</file>

<file path=xl/worksheets/sheet26.xml><?xml version="1.0" encoding="utf-8"?>
<worksheet xmlns="http://schemas.openxmlformats.org/spreadsheetml/2006/main" xmlns:r="http://schemas.openxmlformats.org/officeDocument/2006/relationships">
  <dimension ref="A1:G271"/>
  <sheetViews>
    <sheetView zoomScaleSheetLayoutView="100" workbookViewId="0" topLeftCell="A1">
      <selection activeCell="F263" sqref="F263"/>
    </sheetView>
  </sheetViews>
  <sheetFormatPr defaultColWidth="9.00390625" defaultRowHeight="13.5"/>
  <cols>
    <col min="1" max="1" width="40.50390625" style="0" customWidth="1"/>
    <col min="2" max="2" width="13.50390625" style="0" customWidth="1"/>
    <col min="3" max="3" width="37.00390625" style="0" customWidth="1"/>
    <col min="4" max="4" width="11.375" style="0" customWidth="1"/>
    <col min="5" max="5" width="12.125" style="0" customWidth="1"/>
    <col min="6" max="6" width="17.25390625" style="0" customWidth="1"/>
    <col min="7" max="7" width="11.875" style="0" customWidth="1"/>
  </cols>
  <sheetData>
    <row r="1" spans="1:7" ht="14.25">
      <c r="A1" s="89" t="s">
        <v>3274</v>
      </c>
      <c r="B1" s="90"/>
      <c r="C1" s="91"/>
      <c r="D1" s="90"/>
      <c r="E1" s="91"/>
      <c r="F1" s="91"/>
      <c r="G1" s="91"/>
    </row>
    <row r="2" spans="1:7" ht="20.25">
      <c r="A2" s="610" t="s">
        <v>3275</v>
      </c>
      <c r="B2" s="610"/>
      <c r="C2" s="610"/>
      <c r="D2" s="610"/>
      <c r="E2" s="610"/>
      <c r="F2" s="610"/>
      <c r="G2" s="610"/>
    </row>
    <row r="3" spans="1:7" ht="14.25">
      <c r="A3" s="89"/>
      <c r="B3" s="90"/>
      <c r="C3" s="91"/>
      <c r="D3" s="90"/>
      <c r="E3" s="91"/>
      <c r="F3" s="92" t="s">
        <v>3454</v>
      </c>
      <c r="G3" s="91"/>
    </row>
    <row r="4" spans="1:7" ht="18.75">
      <c r="A4" s="611" t="s">
        <v>3020</v>
      </c>
      <c r="B4" s="611"/>
      <c r="C4" s="611" t="s">
        <v>3021</v>
      </c>
      <c r="D4" s="611"/>
      <c r="E4" s="611"/>
      <c r="F4" s="611"/>
      <c r="G4" s="611"/>
    </row>
    <row r="5" spans="1:7" ht="27">
      <c r="A5" s="93" t="s">
        <v>3645</v>
      </c>
      <c r="B5" s="94" t="s">
        <v>3553</v>
      </c>
      <c r="C5" s="93" t="s">
        <v>3645</v>
      </c>
      <c r="D5" s="94" t="s">
        <v>3553</v>
      </c>
      <c r="E5" s="94" t="s">
        <v>3716</v>
      </c>
      <c r="F5" s="94" t="s">
        <v>3718</v>
      </c>
      <c r="G5" s="94" t="s">
        <v>3022</v>
      </c>
    </row>
    <row r="6" spans="1:7" ht="15" customHeight="1">
      <c r="A6" s="95" t="s">
        <v>2970</v>
      </c>
      <c r="B6" s="96"/>
      <c r="C6" s="97" t="s">
        <v>3023</v>
      </c>
      <c r="D6" s="94">
        <f>E6+F6+G6</f>
        <v>0</v>
      </c>
      <c r="E6" s="94">
        <f>SUM(E7,E13,E19)</f>
        <v>0</v>
      </c>
      <c r="F6" s="94">
        <f>SUM(F7,F13,F19)</f>
        <v>0</v>
      </c>
      <c r="G6" s="94">
        <f>SUM(G7,G13,G19)</f>
        <v>0</v>
      </c>
    </row>
    <row r="7" spans="1:7" ht="15" customHeight="1">
      <c r="A7" s="98" t="s">
        <v>3024</v>
      </c>
      <c r="B7" s="96"/>
      <c r="C7" s="99" t="s">
        <v>3025</v>
      </c>
      <c r="D7" s="96">
        <f aca="true" t="shared" si="0" ref="D7:D70">E7+F7+G7</f>
        <v>0</v>
      </c>
      <c r="E7" s="96">
        <f>SUM(E8:E12)</f>
        <v>0</v>
      </c>
      <c r="F7" s="96">
        <f>SUM(F8:F12)</f>
        <v>0</v>
      </c>
      <c r="G7" s="96">
        <f>SUM(G8:G12)</f>
        <v>0</v>
      </c>
    </row>
    <row r="8" spans="1:7" ht="15" customHeight="1">
      <c r="A8" s="95" t="s">
        <v>2972</v>
      </c>
      <c r="B8" s="96"/>
      <c r="C8" s="99" t="s">
        <v>3026</v>
      </c>
      <c r="D8" s="96">
        <f t="shared" si="0"/>
        <v>0</v>
      </c>
      <c r="E8" s="100"/>
      <c r="F8" s="100"/>
      <c r="G8" s="100"/>
    </row>
    <row r="9" spans="1:7" ht="15" customHeight="1">
      <c r="A9" s="95" t="s">
        <v>2973</v>
      </c>
      <c r="B9" s="96"/>
      <c r="C9" s="99" t="s">
        <v>3027</v>
      </c>
      <c r="D9" s="96">
        <f t="shared" si="0"/>
        <v>0</v>
      </c>
      <c r="E9" s="100"/>
      <c r="F9" s="100"/>
      <c r="G9" s="100"/>
    </row>
    <row r="10" spans="1:7" ht="15" customHeight="1">
      <c r="A10" s="95" t="s">
        <v>2974</v>
      </c>
      <c r="B10" s="96"/>
      <c r="C10" s="99" t="s">
        <v>3028</v>
      </c>
      <c r="D10" s="96">
        <f t="shared" si="0"/>
        <v>0</v>
      </c>
      <c r="E10" s="100"/>
      <c r="F10" s="100"/>
      <c r="G10" s="100"/>
    </row>
    <row r="11" spans="1:7" ht="15" customHeight="1">
      <c r="A11" s="95" t="s">
        <v>2975</v>
      </c>
      <c r="B11" s="96"/>
      <c r="C11" s="99" t="s">
        <v>3029</v>
      </c>
      <c r="D11" s="96">
        <f t="shared" si="0"/>
        <v>0</v>
      </c>
      <c r="E11" s="100"/>
      <c r="F11" s="100"/>
      <c r="G11" s="100"/>
    </row>
    <row r="12" spans="1:7" ht="15" customHeight="1">
      <c r="A12" s="95" t="s">
        <v>2976</v>
      </c>
      <c r="B12" s="96"/>
      <c r="C12" s="99" t="s">
        <v>3030</v>
      </c>
      <c r="D12" s="96">
        <f t="shared" si="0"/>
        <v>0</v>
      </c>
      <c r="E12" s="100"/>
      <c r="F12" s="100"/>
      <c r="G12" s="100"/>
    </row>
    <row r="13" spans="1:7" ht="15" customHeight="1">
      <c r="A13" s="95" t="s">
        <v>2977</v>
      </c>
      <c r="B13" s="96"/>
      <c r="C13" s="101" t="s">
        <v>3031</v>
      </c>
      <c r="D13" s="96">
        <f t="shared" si="0"/>
        <v>0</v>
      </c>
      <c r="E13" s="96">
        <f>SUM(E14:E18)</f>
        <v>0</v>
      </c>
      <c r="F13" s="96">
        <f>SUM(F14:F18)</f>
        <v>0</v>
      </c>
      <c r="G13" s="96">
        <f>SUM(G14:G18)</f>
        <v>0</v>
      </c>
    </row>
    <row r="14" spans="1:7" ht="15" customHeight="1">
      <c r="A14" s="95" t="s">
        <v>2978</v>
      </c>
      <c r="B14" s="96">
        <f>SUM(B15:B19)</f>
        <v>16889</v>
      </c>
      <c r="C14" s="101" t="s">
        <v>3032</v>
      </c>
      <c r="D14" s="96">
        <f t="shared" si="0"/>
        <v>0</v>
      </c>
      <c r="E14" s="96"/>
      <c r="F14" s="96"/>
      <c r="G14" s="96"/>
    </row>
    <row r="15" spans="1:7" ht="15" customHeight="1">
      <c r="A15" s="102" t="s">
        <v>3033</v>
      </c>
      <c r="B15" s="96">
        <v>16889</v>
      </c>
      <c r="C15" s="101" t="s">
        <v>3034</v>
      </c>
      <c r="D15" s="96">
        <f t="shared" si="0"/>
        <v>0</v>
      </c>
      <c r="E15" s="100"/>
      <c r="F15" s="100"/>
      <c r="G15" s="100"/>
    </row>
    <row r="16" spans="1:7" ht="15" customHeight="1">
      <c r="A16" s="102" t="s">
        <v>3035</v>
      </c>
      <c r="B16" s="96"/>
      <c r="C16" s="101" t="s">
        <v>3036</v>
      </c>
      <c r="D16" s="96">
        <f t="shared" si="0"/>
        <v>0</v>
      </c>
      <c r="E16" s="100"/>
      <c r="F16" s="100"/>
      <c r="G16" s="100"/>
    </row>
    <row r="17" spans="1:7" ht="15" customHeight="1">
      <c r="A17" s="102" t="s">
        <v>3037</v>
      </c>
      <c r="B17" s="96"/>
      <c r="C17" s="101" t="s">
        <v>3038</v>
      </c>
      <c r="D17" s="96">
        <f t="shared" si="0"/>
        <v>0</v>
      </c>
      <c r="E17" s="100"/>
      <c r="F17" s="100"/>
      <c r="G17" s="100"/>
    </row>
    <row r="18" spans="1:7" ht="15" customHeight="1">
      <c r="A18" s="102" t="s">
        <v>3039</v>
      </c>
      <c r="B18" s="96"/>
      <c r="C18" s="101" t="s">
        <v>3040</v>
      </c>
      <c r="D18" s="96">
        <f t="shared" si="0"/>
        <v>0</v>
      </c>
      <c r="E18" s="96"/>
      <c r="F18" s="96"/>
      <c r="G18" s="96"/>
    </row>
    <row r="19" spans="1:7" ht="15" customHeight="1">
      <c r="A19" s="102" t="s">
        <v>3041</v>
      </c>
      <c r="B19" s="96"/>
      <c r="C19" s="101" t="s">
        <v>3042</v>
      </c>
      <c r="D19" s="96">
        <f t="shared" si="0"/>
        <v>0</v>
      </c>
      <c r="E19" s="96">
        <f>SUM(E20:E21)</f>
        <v>0</v>
      </c>
      <c r="F19" s="96">
        <f>SUM(F20:F21)</f>
        <v>0</v>
      </c>
      <c r="G19" s="96">
        <f>SUM(G20:G21)</f>
        <v>0</v>
      </c>
    </row>
    <row r="20" spans="1:7" ht="15" customHeight="1">
      <c r="A20" s="102" t="s">
        <v>2984</v>
      </c>
      <c r="B20" s="96"/>
      <c r="C20" s="101" t="s">
        <v>3043</v>
      </c>
      <c r="D20" s="96">
        <f t="shared" si="0"/>
        <v>0</v>
      </c>
      <c r="E20" s="100"/>
      <c r="F20" s="100"/>
      <c r="G20" s="100"/>
    </row>
    <row r="21" spans="1:7" ht="15" customHeight="1">
      <c r="A21" s="102" t="s">
        <v>2985</v>
      </c>
      <c r="B21" s="96"/>
      <c r="C21" s="101" t="s">
        <v>3044</v>
      </c>
      <c r="D21" s="96">
        <f t="shared" si="0"/>
        <v>0</v>
      </c>
      <c r="E21" s="100"/>
      <c r="F21" s="100"/>
      <c r="G21" s="100"/>
    </row>
    <row r="22" spans="1:7" ht="15" customHeight="1">
      <c r="A22" s="95" t="s">
        <v>2986</v>
      </c>
      <c r="B22" s="96">
        <f>SUM(B23:B24)</f>
        <v>0</v>
      </c>
      <c r="C22" s="103" t="s">
        <v>3045</v>
      </c>
      <c r="D22" s="94">
        <f t="shared" si="0"/>
        <v>0</v>
      </c>
      <c r="E22" s="94">
        <f>SUM(E23,E27,E31)</f>
        <v>0</v>
      </c>
      <c r="F22" s="94">
        <f>SUM(F23,F27,F31)</f>
        <v>0</v>
      </c>
      <c r="G22" s="94">
        <f>SUM(G23,G27,G31)</f>
        <v>0</v>
      </c>
    </row>
    <row r="23" spans="1:7" ht="15" customHeight="1">
      <c r="A23" s="102" t="s">
        <v>3046</v>
      </c>
      <c r="B23" s="96"/>
      <c r="C23" s="101" t="s">
        <v>3047</v>
      </c>
      <c r="D23" s="96">
        <f t="shared" si="0"/>
        <v>0</v>
      </c>
      <c r="E23" s="96">
        <f>SUM(E24:E26)</f>
        <v>0</v>
      </c>
      <c r="F23" s="96">
        <f>SUM(F24:F26)</f>
        <v>0</v>
      </c>
      <c r="G23" s="96">
        <f>SUM(G24:G26)</f>
        <v>0</v>
      </c>
    </row>
    <row r="24" spans="1:7" ht="15" customHeight="1">
      <c r="A24" s="102" t="s">
        <v>3048</v>
      </c>
      <c r="B24" s="96"/>
      <c r="C24" s="101" t="s">
        <v>3049</v>
      </c>
      <c r="D24" s="96">
        <f t="shared" si="0"/>
        <v>0</v>
      </c>
      <c r="E24" s="96"/>
      <c r="F24" s="96"/>
      <c r="G24" s="96"/>
    </row>
    <row r="25" spans="1:7" ht="15" customHeight="1">
      <c r="A25" s="95" t="s">
        <v>2989</v>
      </c>
      <c r="B25" s="96">
        <v>20</v>
      </c>
      <c r="C25" s="101" t="s">
        <v>3050</v>
      </c>
      <c r="D25" s="96">
        <f t="shared" si="0"/>
        <v>0</v>
      </c>
      <c r="E25" s="104"/>
      <c r="F25" s="104"/>
      <c r="G25" s="104"/>
    </row>
    <row r="26" spans="1:7" ht="15" customHeight="1">
      <c r="A26" s="102" t="s">
        <v>2990</v>
      </c>
      <c r="B26" s="96"/>
      <c r="C26" s="101" t="s">
        <v>3051</v>
      </c>
      <c r="D26" s="96">
        <f t="shared" si="0"/>
        <v>0</v>
      </c>
      <c r="E26" s="104"/>
      <c r="F26" s="104"/>
      <c r="G26" s="104"/>
    </row>
    <row r="27" spans="1:7" ht="15" customHeight="1">
      <c r="A27" s="95" t="s">
        <v>2991</v>
      </c>
      <c r="B27" s="96">
        <f>SUM(B28:B29)</f>
        <v>0</v>
      </c>
      <c r="C27" s="101" t="s">
        <v>3052</v>
      </c>
      <c r="D27" s="96">
        <f t="shared" si="0"/>
        <v>0</v>
      </c>
      <c r="E27" s="96">
        <f>SUM(E28:E30)</f>
        <v>0</v>
      </c>
      <c r="F27" s="96">
        <f>SUM(F28:F30)</f>
        <v>0</v>
      </c>
      <c r="G27" s="96">
        <f>SUM(G28:G30)</f>
        <v>0</v>
      </c>
    </row>
    <row r="28" spans="1:7" ht="15" customHeight="1">
      <c r="A28" s="95" t="s">
        <v>3053</v>
      </c>
      <c r="B28" s="96"/>
      <c r="C28" s="101" t="s">
        <v>3049</v>
      </c>
      <c r="D28" s="96">
        <f t="shared" si="0"/>
        <v>0</v>
      </c>
      <c r="E28" s="104"/>
      <c r="F28" s="104"/>
      <c r="G28" s="104"/>
    </row>
    <row r="29" spans="1:7" ht="15" customHeight="1">
      <c r="A29" s="95" t="s">
        <v>3054</v>
      </c>
      <c r="B29" s="96"/>
      <c r="C29" s="101" t="s">
        <v>3050</v>
      </c>
      <c r="D29" s="96">
        <f t="shared" si="0"/>
        <v>0</v>
      </c>
      <c r="E29" s="96"/>
      <c r="F29" s="96"/>
      <c r="G29" s="96"/>
    </row>
    <row r="30" spans="1:7" ht="15" customHeight="1">
      <c r="A30" s="102" t="s">
        <v>2992</v>
      </c>
      <c r="B30" s="105"/>
      <c r="C30" s="101" t="s">
        <v>3055</v>
      </c>
      <c r="D30" s="96">
        <f t="shared" si="0"/>
        <v>0</v>
      </c>
      <c r="E30" s="96"/>
      <c r="F30" s="96"/>
      <c r="G30" s="96"/>
    </row>
    <row r="31" spans="1:7" ht="15" customHeight="1">
      <c r="A31" s="95" t="s">
        <v>2993</v>
      </c>
      <c r="B31" s="105"/>
      <c r="C31" s="101" t="s">
        <v>3056</v>
      </c>
      <c r="D31" s="96">
        <f t="shared" si="0"/>
        <v>0</v>
      </c>
      <c r="E31" s="96">
        <f>SUM(E32:E33)</f>
        <v>0</v>
      </c>
      <c r="F31" s="96">
        <f>SUM(F32:F33)</f>
        <v>0</v>
      </c>
      <c r="G31" s="96">
        <f>SUM(G32:G33)</f>
        <v>0</v>
      </c>
    </row>
    <row r="32" spans="1:7" ht="15" customHeight="1">
      <c r="A32" s="95" t="s">
        <v>2994</v>
      </c>
      <c r="B32" s="105"/>
      <c r="C32" s="101" t="s">
        <v>3050</v>
      </c>
      <c r="D32" s="96">
        <f t="shared" si="0"/>
        <v>0</v>
      </c>
      <c r="E32" s="104"/>
      <c r="F32" s="104"/>
      <c r="G32" s="104"/>
    </row>
    <row r="33" spans="1:7" ht="15" customHeight="1">
      <c r="A33" s="98" t="s">
        <v>2995</v>
      </c>
      <c r="B33" s="96"/>
      <c r="C33" s="101" t="s">
        <v>3057</v>
      </c>
      <c r="D33" s="96">
        <f t="shared" si="0"/>
        <v>0</v>
      </c>
      <c r="E33" s="104"/>
      <c r="F33" s="104"/>
      <c r="G33" s="104"/>
    </row>
    <row r="34" spans="1:7" ht="15" customHeight="1">
      <c r="A34" s="95" t="s">
        <v>2996</v>
      </c>
      <c r="B34" s="96"/>
      <c r="C34" s="103" t="s">
        <v>3058</v>
      </c>
      <c r="D34" s="94">
        <f t="shared" si="0"/>
        <v>0</v>
      </c>
      <c r="E34" s="94">
        <f>SUM(E35,E40)</f>
        <v>0</v>
      </c>
      <c r="F34" s="94">
        <f>SUM(F35,F40)</f>
        <v>0</v>
      </c>
      <c r="G34" s="94">
        <f>SUM(G35,G40)</f>
        <v>0</v>
      </c>
    </row>
    <row r="35" spans="1:7" ht="15" customHeight="1">
      <c r="A35" s="98" t="s">
        <v>2997</v>
      </c>
      <c r="B35" s="96"/>
      <c r="C35" s="101" t="s">
        <v>3059</v>
      </c>
      <c r="D35" s="96">
        <f t="shared" si="0"/>
        <v>0</v>
      </c>
      <c r="E35" s="96">
        <f>SUM(E36:E39)</f>
        <v>0</v>
      </c>
      <c r="F35" s="96">
        <f>SUM(F36:F39)</f>
        <v>0</v>
      </c>
      <c r="G35" s="96">
        <f>SUM(G36:G39)</f>
        <v>0</v>
      </c>
    </row>
    <row r="36" spans="1:7" ht="15" customHeight="1">
      <c r="A36" s="98" t="s">
        <v>3060</v>
      </c>
      <c r="B36" s="96"/>
      <c r="C36" s="101" t="s">
        <v>3061</v>
      </c>
      <c r="D36" s="96">
        <f t="shared" si="0"/>
        <v>0</v>
      </c>
      <c r="E36" s="104"/>
      <c r="F36" s="104"/>
      <c r="G36" s="104"/>
    </row>
    <row r="37" spans="1:7" ht="15" customHeight="1">
      <c r="A37" s="98"/>
      <c r="B37" s="96"/>
      <c r="C37" s="101" t="s">
        <v>3062</v>
      </c>
      <c r="D37" s="96">
        <f t="shared" si="0"/>
        <v>0</v>
      </c>
      <c r="E37" s="104"/>
      <c r="F37" s="104"/>
      <c r="G37" s="104"/>
    </row>
    <row r="38" spans="1:7" ht="15" customHeight="1">
      <c r="A38" s="106"/>
      <c r="B38" s="96"/>
      <c r="C38" s="101" t="s">
        <v>3063</v>
      </c>
      <c r="D38" s="96">
        <f t="shared" si="0"/>
        <v>0</v>
      </c>
      <c r="E38" s="104"/>
      <c r="F38" s="104"/>
      <c r="G38" s="104"/>
    </row>
    <row r="39" spans="1:7" ht="15" customHeight="1">
      <c r="A39" s="107"/>
      <c r="B39" s="96"/>
      <c r="C39" s="101" t="s">
        <v>3064</v>
      </c>
      <c r="D39" s="96">
        <f t="shared" si="0"/>
        <v>0</v>
      </c>
      <c r="E39" s="93"/>
      <c r="F39" s="93"/>
      <c r="G39" s="93"/>
    </row>
    <row r="40" spans="1:7" ht="15" customHeight="1">
      <c r="A40" s="106"/>
      <c r="B40" s="96"/>
      <c r="C40" s="101" t="s">
        <v>3065</v>
      </c>
      <c r="D40" s="96">
        <f t="shared" si="0"/>
        <v>0</v>
      </c>
      <c r="E40" s="96">
        <f>SUM(E41:E44)</f>
        <v>0</v>
      </c>
      <c r="F40" s="96">
        <f>SUM(F41:F44)</f>
        <v>0</v>
      </c>
      <c r="G40" s="96">
        <f>SUM(G41:G44)</f>
        <v>0</v>
      </c>
    </row>
    <row r="41" spans="1:7" ht="15" customHeight="1">
      <c r="A41" s="95"/>
      <c r="B41" s="96"/>
      <c r="C41" s="101" t="s">
        <v>3066</v>
      </c>
      <c r="D41" s="96">
        <f t="shared" si="0"/>
        <v>0</v>
      </c>
      <c r="E41" s="104"/>
      <c r="F41" s="104"/>
      <c r="G41" s="104"/>
    </row>
    <row r="42" spans="1:7" ht="15" customHeight="1">
      <c r="A42" s="95"/>
      <c r="B42" s="96"/>
      <c r="C42" s="101" t="s">
        <v>3067</v>
      </c>
      <c r="D42" s="96">
        <f t="shared" si="0"/>
        <v>0</v>
      </c>
      <c r="E42" s="104"/>
      <c r="F42" s="104"/>
      <c r="G42" s="104"/>
    </row>
    <row r="43" spans="1:7" ht="15" customHeight="1">
      <c r="A43" s="95"/>
      <c r="B43" s="96"/>
      <c r="C43" s="101" t="s">
        <v>3068</v>
      </c>
      <c r="D43" s="96">
        <f t="shared" si="0"/>
        <v>0</v>
      </c>
      <c r="E43" s="96"/>
      <c r="F43" s="96"/>
      <c r="G43" s="96"/>
    </row>
    <row r="44" spans="1:7" ht="15" customHeight="1">
      <c r="A44" s="95"/>
      <c r="B44" s="96"/>
      <c r="C44" s="101" t="s">
        <v>3069</v>
      </c>
      <c r="D44" s="96">
        <f t="shared" si="0"/>
        <v>0</v>
      </c>
      <c r="E44" s="104"/>
      <c r="F44" s="104"/>
      <c r="G44" s="104"/>
    </row>
    <row r="45" spans="1:7" ht="15" customHeight="1">
      <c r="A45" s="106"/>
      <c r="B45" s="96"/>
      <c r="C45" s="103" t="s">
        <v>3070</v>
      </c>
      <c r="D45" s="94">
        <f t="shared" si="0"/>
        <v>3409</v>
      </c>
      <c r="E45" s="94">
        <f>SUM(E46,E59,E63,E64,E70,E74,E78,E82,E88,E91)</f>
        <v>3409</v>
      </c>
      <c r="F45" s="94">
        <f>SUM(F46,F59,F63,F64,F70,F74,F78,F82,F88,F91)</f>
        <v>0</v>
      </c>
      <c r="G45" s="94">
        <f>SUM(G46,G59,G63,G64,G70,G74,G78,G82,G88,G91)</f>
        <v>0</v>
      </c>
    </row>
    <row r="46" spans="1:7" ht="15" customHeight="1">
      <c r="A46" s="106"/>
      <c r="B46" s="96"/>
      <c r="C46" s="101" t="s">
        <v>3071</v>
      </c>
      <c r="D46" s="96">
        <f t="shared" si="0"/>
        <v>3389</v>
      </c>
      <c r="E46" s="96">
        <f>SUM(E47:E58)</f>
        <v>3389</v>
      </c>
      <c r="F46" s="96">
        <f>SUM(F47:F58)</f>
        <v>0</v>
      </c>
      <c r="G46" s="96">
        <f>SUM(G47:G58)</f>
        <v>0</v>
      </c>
    </row>
    <row r="47" spans="1:7" ht="15" customHeight="1">
      <c r="A47" s="106"/>
      <c r="B47" s="96"/>
      <c r="C47" s="101" t="s">
        <v>3072</v>
      </c>
      <c r="D47" s="96">
        <f t="shared" si="0"/>
        <v>0</v>
      </c>
      <c r="E47" s="104"/>
      <c r="F47" s="104"/>
      <c r="G47" s="104"/>
    </row>
    <row r="48" spans="1:7" ht="15" customHeight="1">
      <c r="A48" s="99"/>
      <c r="B48" s="96"/>
      <c r="C48" s="101" t="s">
        <v>3073</v>
      </c>
      <c r="D48" s="96">
        <f t="shared" si="0"/>
        <v>1249</v>
      </c>
      <c r="E48" s="104">
        <v>1249</v>
      </c>
      <c r="F48" s="104"/>
      <c r="G48" s="104"/>
    </row>
    <row r="49" spans="1:7" ht="15" customHeight="1">
      <c r="A49" s="99"/>
      <c r="B49" s="96"/>
      <c r="C49" s="101" t="s">
        <v>3074</v>
      </c>
      <c r="D49" s="96">
        <f t="shared" si="0"/>
        <v>0</v>
      </c>
      <c r="E49" s="96"/>
      <c r="F49" s="96"/>
      <c r="G49" s="96"/>
    </row>
    <row r="50" spans="1:7" ht="15" customHeight="1">
      <c r="A50" s="99"/>
      <c r="B50" s="96"/>
      <c r="C50" s="101" t="s">
        <v>3075</v>
      </c>
      <c r="D50" s="96">
        <f t="shared" si="0"/>
        <v>230</v>
      </c>
      <c r="E50" s="104">
        <v>230</v>
      </c>
      <c r="F50" s="104"/>
      <c r="G50" s="104"/>
    </row>
    <row r="51" spans="1:7" ht="15" customHeight="1">
      <c r="A51" s="99"/>
      <c r="B51" s="96"/>
      <c r="C51" s="101" t="s">
        <v>3076</v>
      </c>
      <c r="D51" s="96">
        <f t="shared" si="0"/>
        <v>400</v>
      </c>
      <c r="E51" s="104">
        <v>400</v>
      </c>
      <c r="F51" s="104"/>
      <c r="G51" s="104"/>
    </row>
    <row r="52" spans="1:7" ht="15" customHeight="1">
      <c r="A52" s="99"/>
      <c r="B52" s="96"/>
      <c r="C52" s="101" t="s">
        <v>3077</v>
      </c>
      <c r="D52" s="96">
        <f t="shared" si="0"/>
        <v>69</v>
      </c>
      <c r="E52" s="104">
        <v>69</v>
      </c>
      <c r="F52" s="104"/>
      <c r="G52" s="104"/>
    </row>
    <row r="53" spans="1:7" ht="15" customHeight="1">
      <c r="A53" s="95"/>
      <c r="B53" s="96"/>
      <c r="C53" s="101" t="s">
        <v>3078</v>
      </c>
      <c r="D53" s="96">
        <f t="shared" si="0"/>
        <v>0</v>
      </c>
      <c r="E53" s="104"/>
      <c r="F53" s="104"/>
      <c r="G53" s="104"/>
    </row>
    <row r="54" spans="1:7" ht="15" customHeight="1">
      <c r="A54" s="95"/>
      <c r="B54" s="96"/>
      <c r="C54" s="101" t="s">
        <v>3079</v>
      </c>
      <c r="D54" s="96">
        <f t="shared" si="0"/>
        <v>0</v>
      </c>
      <c r="E54" s="96"/>
      <c r="F54" s="96"/>
      <c r="G54" s="96"/>
    </row>
    <row r="55" spans="1:7" ht="15" customHeight="1">
      <c r="A55" s="95"/>
      <c r="B55" s="96"/>
      <c r="C55" s="101" t="s">
        <v>3080</v>
      </c>
      <c r="D55" s="96">
        <f t="shared" si="0"/>
        <v>0</v>
      </c>
      <c r="E55" s="104"/>
      <c r="F55" s="104"/>
      <c r="G55" s="104"/>
    </row>
    <row r="56" spans="1:7" ht="15" customHeight="1">
      <c r="A56" s="95"/>
      <c r="B56" s="96"/>
      <c r="C56" s="101" t="s">
        <v>3081</v>
      </c>
      <c r="D56" s="96">
        <f t="shared" si="0"/>
        <v>0</v>
      </c>
      <c r="E56" s="104"/>
      <c r="F56" s="104"/>
      <c r="G56" s="104"/>
    </row>
    <row r="57" spans="1:7" ht="15" customHeight="1">
      <c r="A57" s="95"/>
      <c r="B57" s="96"/>
      <c r="C57" s="101" t="s">
        <v>3082</v>
      </c>
      <c r="D57" s="96">
        <f t="shared" si="0"/>
        <v>0</v>
      </c>
      <c r="E57" s="104"/>
      <c r="F57" s="104"/>
      <c r="G57" s="104"/>
    </row>
    <row r="58" spans="1:7" ht="15" customHeight="1">
      <c r="A58" s="95"/>
      <c r="B58" s="96"/>
      <c r="C58" s="101" t="s">
        <v>3083</v>
      </c>
      <c r="D58" s="96">
        <f t="shared" si="0"/>
        <v>1441</v>
      </c>
      <c r="E58" s="104">
        <v>1441</v>
      </c>
      <c r="F58" s="104"/>
      <c r="G58" s="104"/>
    </row>
    <row r="59" spans="1:7" ht="15" customHeight="1">
      <c r="A59" s="95"/>
      <c r="B59" s="96"/>
      <c r="C59" s="101" t="s">
        <v>3084</v>
      </c>
      <c r="D59" s="96">
        <f t="shared" si="0"/>
        <v>0</v>
      </c>
      <c r="E59" s="96">
        <f>SUM(E60:E62)</f>
        <v>0</v>
      </c>
      <c r="F59" s="96">
        <f>SUM(F60:F62)</f>
        <v>0</v>
      </c>
      <c r="G59" s="96">
        <f>SUM(G60:G62)</f>
        <v>0</v>
      </c>
    </row>
    <row r="60" spans="1:7" ht="15" customHeight="1">
      <c r="A60" s="95"/>
      <c r="B60" s="96"/>
      <c r="C60" s="101" t="s">
        <v>3072</v>
      </c>
      <c r="D60" s="96">
        <f t="shared" si="0"/>
        <v>0</v>
      </c>
      <c r="E60" s="96"/>
      <c r="F60" s="96"/>
      <c r="G60" s="96"/>
    </row>
    <row r="61" spans="1:7" ht="15" customHeight="1">
      <c r="A61" s="95"/>
      <c r="B61" s="96"/>
      <c r="C61" s="101" t="s">
        <v>3073</v>
      </c>
      <c r="D61" s="96">
        <f t="shared" si="0"/>
        <v>0</v>
      </c>
      <c r="E61" s="104"/>
      <c r="F61" s="104"/>
      <c r="G61" s="104"/>
    </row>
    <row r="62" spans="1:7" ht="15" customHeight="1">
      <c r="A62" s="95"/>
      <c r="B62" s="94"/>
      <c r="C62" s="101" t="s">
        <v>3085</v>
      </c>
      <c r="D62" s="96">
        <f t="shared" si="0"/>
        <v>0</v>
      </c>
      <c r="E62" s="104"/>
      <c r="F62" s="104"/>
      <c r="G62" s="104"/>
    </row>
    <row r="63" spans="1:7" ht="15" customHeight="1">
      <c r="A63" s="95"/>
      <c r="B63" s="96"/>
      <c r="C63" s="101" t="s">
        <v>3086</v>
      </c>
      <c r="D63" s="96">
        <f t="shared" si="0"/>
        <v>0</v>
      </c>
      <c r="E63" s="104"/>
      <c r="F63" s="104"/>
      <c r="G63" s="104"/>
    </row>
    <row r="64" spans="1:7" ht="15" customHeight="1">
      <c r="A64" s="95"/>
      <c r="B64" s="96"/>
      <c r="C64" s="101" t="s">
        <v>3087</v>
      </c>
      <c r="D64" s="96">
        <f t="shared" si="0"/>
        <v>20</v>
      </c>
      <c r="E64" s="96">
        <f>SUM(E65:E69)</f>
        <v>20</v>
      </c>
      <c r="F64" s="96">
        <f>SUM(F65:F69)</f>
        <v>0</v>
      </c>
      <c r="G64" s="96">
        <f>SUM(G65:G69)</f>
        <v>0</v>
      </c>
    </row>
    <row r="65" spans="1:7" ht="15" customHeight="1">
      <c r="A65" s="95"/>
      <c r="B65" s="96"/>
      <c r="C65" s="101" t="s">
        <v>3088</v>
      </c>
      <c r="D65" s="96">
        <f t="shared" si="0"/>
        <v>20</v>
      </c>
      <c r="E65" s="104">
        <v>20</v>
      </c>
      <c r="F65" s="104"/>
      <c r="G65" s="104"/>
    </row>
    <row r="66" spans="1:7" ht="15" customHeight="1">
      <c r="A66" s="95"/>
      <c r="B66" s="96"/>
      <c r="C66" s="101" t="s">
        <v>3089</v>
      </c>
      <c r="D66" s="96">
        <f t="shared" si="0"/>
        <v>0</v>
      </c>
      <c r="E66" s="104"/>
      <c r="F66" s="104"/>
      <c r="G66" s="104"/>
    </row>
    <row r="67" spans="1:7" ht="15" customHeight="1">
      <c r="A67" s="95"/>
      <c r="B67" s="96"/>
      <c r="C67" s="101" t="s">
        <v>3090</v>
      </c>
      <c r="D67" s="96">
        <f t="shared" si="0"/>
        <v>0</v>
      </c>
      <c r="E67" s="96"/>
      <c r="F67" s="96"/>
      <c r="G67" s="96"/>
    </row>
    <row r="68" spans="1:7" ht="15" customHeight="1">
      <c r="A68" s="95"/>
      <c r="B68" s="96"/>
      <c r="C68" s="101" t="s">
        <v>3091</v>
      </c>
      <c r="D68" s="96">
        <f t="shared" si="0"/>
        <v>0</v>
      </c>
      <c r="E68" s="96"/>
      <c r="F68" s="96"/>
      <c r="G68" s="96"/>
    </row>
    <row r="69" spans="1:7" ht="15" customHeight="1">
      <c r="A69" s="95"/>
      <c r="B69" s="96"/>
      <c r="C69" s="101" t="s">
        <v>3092</v>
      </c>
      <c r="D69" s="96">
        <f t="shared" si="0"/>
        <v>0</v>
      </c>
      <c r="E69" s="104"/>
      <c r="F69" s="104"/>
      <c r="G69" s="104"/>
    </row>
    <row r="70" spans="1:7" ht="15" customHeight="1">
      <c r="A70" s="95"/>
      <c r="B70" s="96"/>
      <c r="C70" s="101" t="s">
        <v>3093</v>
      </c>
      <c r="D70" s="96">
        <f t="shared" si="0"/>
        <v>0</v>
      </c>
      <c r="E70" s="96">
        <f>SUM(E71:E73)</f>
        <v>0</v>
      </c>
      <c r="F70" s="96">
        <f>SUM(F71:F73)</f>
        <v>0</v>
      </c>
      <c r="G70" s="96">
        <f>SUM(G71:G73)</f>
        <v>0</v>
      </c>
    </row>
    <row r="71" spans="1:7" ht="15" customHeight="1">
      <c r="A71" s="95"/>
      <c r="B71" s="96"/>
      <c r="C71" s="101" t="s">
        <v>3094</v>
      </c>
      <c r="D71" s="96">
        <f aca="true" t="shared" si="1" ref="D71:D134">E71+F71+G71</f>
        <v>0</v>
      </c>
      <c r="E71" s="104"/>
      <c r="F71" s="104"/>
      <c r="G71" s="104"/>
    </row>
    <row r="72" spans="1:7" ht="15" customHeight="1">
      <c r="A72" s="95"/>
      <c r="B72" s="96"/>
      <c r="C72" s="101" t="s">
        <v>3095</v>
      </c>
      <c r="D72" s="96">
        <f t="shared" si="1"/>
        <v>0</v>
      </c>
      <c r="E72" s="104"/>
      <c r="F72" s="104"/>
      <c r="G72" s="104"/>
    </row>
    <row r="73" spans="1:7" ht="15" customHeight="1">
      <c r="A73" s="95"/>
      <c r="B73" s="96"/>
      <c r="C73" s="101" t="s">
        <v>3096</v>
      </c>
      <c r="D73" s="96">
        <f t="shared" si="1"/>
        <v>0</v>
      </c>
      <c r="E73" s="104"/>
      <c r="F73" s="104"/>
      <c r="G73" s="104"/>
    </row>
    <row r="74" spans="1:7" ht="15" customHeight="1">
      <c r="A74" s="95"/>
      <c r="B74" s="96"/>
      <c r="C74" s="101" t="s">
        <v>3097</v>
      </c>
      <c r="D74" s="96">
        <f t="shared" si="1"/>
        <v>0</v>
      </c>
      <c r="E74" s="96">
        <f>SUM(E75:E77)</f>
        <v>0</v>
      </c>
      <c r="F74" s="96">
        <f>SUM(F75:F77)</f>
        <v>0</v>
      </c>
      <c r="G74" s="96">
        <f>SUM(G75:G77)</f>
        <v>0</v>
      </c>
    </row>
    <row r="75" spans="1:7" ht="15" customHeight="1">
      <c r="A75" s="95"/>
      <c r="B75" s="96"/>
      <c r="C75" s="101" t="s">
        <v>3072</v>
      </c>
      <c r="D75" s="96">
        <f t="shared" si="1"/>
        <v>0</v>
      </c>
      <c r="E75" s="104"/>
      <c r="F75" s="104"/>
      <c r="G75" s="104"/>
    </row>
    <row r="76" spans="1:7" ht="15" customHeight="1">
      <c r="A76" s="95"/>
      <c r="B76" s="96"/>
      <c r="C76" s="101" t="s">
        <v>3073</v>
      </c>
      <c r="D76" s="96">
        <f t="shared" si="1"/>
        <v>0</v>
      </c>
      <c r="E76" s="104"/>
      <c r="F76" s="104"/>
      <c r="G76" s="104"/>
    </row>
    <row r="77" spans="1:7" ht="15" customHeight="1">
      <c r="A77" s="95"/>
      <c r="B77" s="96"/>
      <c r="C77" s="101" t="s">
        <v>3098</v>
      </c>
      <c r="D77" s="96">
        <f t="shared" si="1"/>
        <v>0</v>
      </c>
      <c r="E77" s="104"/>
      <c r="F77" s="104"/>
      <c r="G77" s="104"/>
    </row>
    <row r="78" spans="1:7" ht="15" customHeight="1">
      <c r="A78" s="95"/>
      <c r="B78" s="96"/>
      <c r="C78" s="101" t="s">
        <v>3099</v>
      </c>
      <c r="D78" s="96">
        <f t="shared" si="1"/>
        <v>0</v>
      </c>
      <c r="E78" s="96">
        <f>SUM(E79:E81)</f>
        <v>0</v>
      </c>
      <c r="F78" s="96">
        <f>SUM(F79:F81)</f>
        <v>0</v>
      </c>
      <c r="G78" s="96">
        <f>SUM(G79:G81)</f>
        <v>0</v>
      </c>
    </row>
    <row r="79" spans="1:7" ht="15" customHeight="1">
      <c r="A79" s="95"/>
      <c r="B79" s="96"/>
      <c r="C79" s="101" t="s">
        <v>3072</v>
      </c>
      <c r="D79" s="96">
        <f t="shared" si="1"/>
        <v>0</v>
      </c>
      <c r="E79" s="96"/>
      <c r="F79" s="96"/>
      <c r="G79" s="96"/>
    </row>
    <row r="80" spans="1:7" ht="15" customHeight="1">
      <c r="A80" s="95"/>
      <c r="B80" s="96"/>
      <c r="C80" s="101" t="s">
        <v>3073</v>
      </c>
      <c r="D80" s="96">
        <f t="shared" si="1"/>
        <v>0</v>
      </c>
      <c r="E80" s="104"/>
      <c r="F80" s="104"/>
      <c r="G80" s="104"/>
    </row>
    <row r="81" spans="1:7" ht="15" customHeight="1">
      <c r="A81" s="95"/>
      <c r="B81" s="96"/>
      <c r="C81" s="101" t="s">
        <v>3100</v>
      </c>
      <c r="D81" s="96">
        <f t="shared" si="1"/>
        <v>0</v>
      </c>
      <c r="E81" s="104"/>
      <c r="F81" s="104"/>
      <c r="G81" s="104"/>
    </row>
    <row r="82" spans="1:7" ht="15" customHeight="1">
      <c r="A82" s="95"/>
      <c r="B82" s="96"/>
      <c r="C82" s="101" t="s">
        <v>3101</v>
      </c>
      <c r="D82" s="96">
        <f t="shared" si="1"/>
        <v>0</v>
      </c>
      <c r="E82" s="96">
        <f>SUM(E83:E87)</f>
        <v>0</v>
      </c>
      <c r="F82" s="96">
        <f>SUM(F83:F87)</f>
        <v>0</v>
      </c>
      <c r="G82" s="96">
        <f>SUM(G83:G87)</f>
        <v>0</v>
      </c>
    </row>
    <row r="83" spans="1:7" ht="15" customHeight="1">
      <c r="A83" s="95"/>
      <c r="B83" s="96"/>
      <c r="C83" s="101" t="s">
        <v>3088</v>
      </c>
      <c r="D83" s="96">
        <f t="shared" si="1"/>
        <v>0</v>
      </c>
      <c r="E83" s="104"/>
      <c r="F83" s="104"/>
      <c r="G83" s="104"/>
    </row>
    <row r="84" spans="1:7" ht="15" customHeight="1">
      <c r="A84" s="95"/>
      <c r="B84" s="96"/>
      <c r="C84" s="101" t="s">
        <v>3089</v>
      </c>
      <c r="D84" s="96">
        <f t="shared" si="1"/>
        <v>0</v>
      </c>
      <c r="E84" s="96"/>
      <c r="F84" s="96"/>
      <c r="G84" s="96"/>
    </row>
    <row r="85" spans="1:7" ht="15" customHeight="1">
      <c r="A85" s="95"/>
      <c r="B85" s="96"/>
      <c r="C85" s="101" t="s">
        <v>3090</v>
      </c>
      <c r="D85" s="96">
        <f t="shared" si="1"/>
        <v>0</v>
      </c>
      <c r="E85" s="104"/>
      <c r="F85" s="104"/>
      <c r="G85" s="104"/>
    </row>
    <row r="86" spans="1:7" ht="15" customHeight="1">
      <c r="A86" s="95"/>
      <c r="B86" s="96"/>
      <c r="C86" s="101" t="s">
        <v>3091</v>
      </c>
      <c r="D86" s="96">
        <f t="shared" si="1"/>
        <v>0</v>
      </c>
      <c r="E86" s="104"/>
      <c r="F86" s="104"/>
      <c r="G86" s="104"/>
    </row>
    <row r="87" spans="1:7" ht="15" customHeight="1">
      <c r="A87" s="95"/>
      <c r="B87" s="96"/>
      <c r="C87" s="101" t="s">
        <v>3102</v>
      </c>
      <c r="D87" s="96">
        <f t="shared" si="1"/>
        <v>0</v>
      </c>
      <c r="E87" s="96"/>
      <c r="F87" s="96"/>
      <c r="G87" s="96"/>
    </row>
    <row r="88" spans="1:7" ht="15" customHeight="1">
      <c r="A88" s="95"/>
      <c r="B88" s="96"/>
      <c r="C88" s="101" t="s">
        <v>3103</v>
      </c>
      <c r="D88" s="96">
        <f t="shared" si="1"/>
        <v>0</v>
      </c>
      <c r="E88" s="96">
        <f>SUM(E89:E90)</f>
        <v>0</v>
      </c>
      <c r="F88" s="96">
        <f>SUM(F89:F90)</f>
        <v>0</v>
      </c>
      <c r="G88" s="96">
        <f>SUM(G89:G90)</f>
        <v>0</v>
      </c>
    </row>
    <row r="89" spans="1:7" ht="15" customHeight="1">
      <c r="A89" s="95"/>
      <c r="B89" s="96"/>
      <c r="C89" s="101" t="s">
        <v>3094</v>
      </c>
      <c r="D89" s="96">
        <f t="shared" si="1"/>
        <v>0</v>
      </c>
      <c r="E89" s="104"/>
      <c r="F89" s="104"/>
      <c r="G89" s="104"/>
    </row>
    <row r="90" spans="1:7" ht="15" customHeight="1">
      <c r="A90" s="95"/>
      <c r="B90" s="96"/>
      <c r="C90" s="101" t="s">
        <v>3104</v>
      </c>
      <c r="D90" s="96">
        <f t="shared" si="1"/>
        <v>0</v>
      </c>
      <c r="E90" s="104"/>
      <c r="F90" s="104"/>
      <c r="G90" s="104"/>
    </row>
    <row r="91" spans="1:7" ht="15" customHeight="1">
      <c r="A91" s="95"/>
      <c r="B91" s="96"/>
      <c r="C91" s="101" t="s">
        <v>3105</v>
      </c>
      <c r="D91" s="96">
        <f t="shared" si="1"/>
        <v>0</v>
      </c>
      <c r="E91" s="96">
        <f>SUM(E92:E99)</f>
        <v>0</v>
      </c>
      <c r="F91" s="96">
        <f>SUM(F92:F99)</f>
        <v>0</v>
      </c>
      <c r="G91" s="96">
        <f>SUM(G92:G99)</f>
        <v>0</v>
      </c>
    </row>
    <row r="92" spans="1:7" ht="15" customHeight="1">
      <c r="A92" s="95"/>
      <c r="B92" s="96"/>
      <c r="C92" s="101" t="s">
        <v>3072</v>
      </c>
      <c r="D92" s="96">
        <f t="shared" si="1"/>
        <v>0</v>
      </c>
      <c r="E92" s="104"/>
      <c r="F92" s="104"/>
      <c r="G92" s="104"/>
    </row>
    <row r="93" spans="1:7" ht="15" customHeight="1">
      <c r="A93" s="95"/>
      <c r="B93" s="96"/>
      <c r="C93" s="101" t="s">
        <v>3073</v>
      </c>
      <c r="D93" s="96">
        <f t="shared" si="1"/>
        <v>0</v>
      </c>
      <c r="E93" s="104"/>
      <c r="F93" s="104"/>
      <c r="G93" s="104"/>
    </row>
    <row r="94" spans="1:7" ht="15" customHeight="1">
      <c r="A94" s="95"/>
      <c r="B94" s="96"/>
      <c r="C94" s="101" t="s">
        <v>3074</v>
      </c>
      <c r="D94" s="96">
        <f t="shared" si="1"/>
        <v>0</v>
      </c>
      <c r="E94" s="104"/>
      <c r="F94" s="104"/>
      <c r="G94" s="104"/>
    </row>
    <row r="95" spans="1:7" ht="15" customHeight="1">
      <c r="A95" s="95"/>
      <c r="B95" s="96"/>
      <c r="C95" s="101" t="s">
        <v>3075</v>
      </c>
      <c r="D95" s="96">
        <f t="shared" si="1"/>
        <v>0</v>
      </c>
      <c r="E95" s="104"/>
      <c r="F95" s="104"/>
      <c r="G95" s="104"/>
    </row>
    <row r="96" spans="1:7" ht="15" customHeight="1">
      <c r="A96" s="95"/>
      <c r="B96" s="96"/>
      <c r="C96" s="101" t="s">
        <v>3078</v>
      </c>
      <c r="D96" s="96">
        <f t="shared" si="1"/>
        <v>0</v>
      </c>
      <c r="E96" s="104"/>
      <c r="F96" s="104"/>
      <c r="G96" s="104"/>
    </row>
    <row r="97" spans="1:7" ht="15" customHeight="1">
      <c r="A97" s="95"/>
      <c r="B97" s="96"/>
      <c r="C97" s="101" t="s">
        <v>3080</v>
      </c>
      <c r="D97" s="96">
        <f t="shared" si="1"/>
        <v>0</v>
      </c>
      <c r="E97" s="104"/>
      <c r="F97" s="104"/>
      <c r="G97" s="104"/>
    </row>
    <row r="98" spans="1:7" ht="15" customHeight="1">
      <c r="A98" s="95"/>
      <c r="B98" s="96"/>
      <c r="C98" s="101" t="s">
        <v>3081</v>
      </c>
      <c r="D98" s="96">
        <f t="shared" si="1"/>
        <v>0</v>
      </c>
      <c r="E98" s="104"/>
      <c r="F98" s="104"/>
      <c r="G98" s="104"/>
    </row>
    <row r="99" spans="1:7" ht="15" customHeight="1">
      <c r="A99" s="95"/>
      <c r="B99" s="96"/>
      <c r="C99" s="101" t="s">
        <v>3106</v>
      </c>
      <c r="D99" s="96">
        <f t="shared" si="1"/>
        <v>0</v>
      </c>
      <c r="E99" s="104"/>
      <c r="F99" s="104"/>
      <c r="G99" s="104"/>
    </row>
    <row r="100" spans="1:7" ht="15" customHeight="1">
      <c r="A100" s="95"/>
      <c r="B100" s="96"/>
      <c r="C100" s="103" t="s">
        <v>3107</v>
      </c>
      <c r="D100" s="94">
        <f t="shared" si="1"/>
        <v>0</v>
      </c>
      <c r="E100" s="94">
        <f>SUM(E101,E106,E111,E116,E119)</f>
        <v>0</v>
      </c>
      <c r="F100" s="94">
        <f>SUM(F101,F106,F111,F116,F119)</f>
        <v>0</v>
      </c>
      <c r="G100" s="94">
        <f>SUM(G101,G106,G111,G116,G119)</f>
        <v>0</v>
      </c>
    </row>
    <row r="101" spans="1:7" ht="15" customHeight="1">
      <c r="A101" s="95"/>
      <c r="B101" s="96"/>
      <c r="C101" s="101" t="s">
        <v>3108</v>
      </c>
      <c r="D101" s="96">
        <f t="shared" si="1"/>
        <v>0</v>
      </c>
      <c r="E101" s="96">
        <f>SUM(E102:E105)</f>
        <v>0</v>
      </c>
      <c r="F101" s="96">
        <f>SUM(F102:F105)</f>
        <v>0</v>
      </c>
      <c r="G101" s="96">
        <f>SUM(G102:G105)</f>
        <v>0</v>
      </c>
    </row>
    <row r="102" spans="1:7" ht="15" customHeight="1">
      <c r="A102" s="95"/>
      <c r="B102" s="96"/>
      <c r="C102" s="101" t="s">
        <v>3050</v>
      </c>
      <c r="D102" s="96">
        <f t="shared" si="1"/>
        <v>0</v>
      </c>
      <c r="E102" s="96"/>
      <c r="F102" s="96"/>
      <c r="G102" s="96"/>
    </row>
    <row r="103" spans="1:7" ht="15" customHeight="1">
      <c r="A103" s="95"/>
      <c r="B103" s="96"/>
      <c r="C103" s="101" t="s">
        <v>3109</v>
      </c>
      <c r="D103" s="96">
        <f t="shared" si="1"/>
        <v>0</v>
      </c>
      <c r="E103" s="104"/>
      <c r="F103" s="104"/>
      <c r="G103" s="104"/>
    </row>
    <row r="104" spans="1:7" ht="15" customHeight="1">
      <c r="A104" s="95"/>
      <c r="B104" s="96"/>
      <c r="C104" s="101" t="s">
        <v>3110</v>
      </c>
      <c r="D104" s="96">
        <f t="shared" si="1"/>
        <v>0</v>
      </c>
      <c r="E104" s="96"/>
      <c r="F104" s="96"/>
      <c r="G104" s="96"/>
    </row>
    <row r="105" spans="1:7" ht="15" customHeight="1">
      <c r="A105" s="95"/>
      <c r="B105" s="96"/>
      <c r="C105" s="101" t="s">
        <v>3111</v>
      </c>
      <c r="D105" s="96">
        <f t="shared" si="1"/>
        <v>0</v>
      </c>
      <c r="E105" s="104"/>
      <c r="F105" s="104"/>
      <c r="G105" s="104"/>
    </row>
    <row r="106" spans="1:7" ht="15" customHeight="1">
      <c r="A106" s="95"/>
      <c r="B106" s="96"/>
      <c r="C106" s="101" t="s">
        <v>3112</v>
      </c>
      <c r="D106" s="96">
        <f t="shared" si="1"/>
        <v>0</v>
      </c>
      <c r="E106" s="96">
        <f>SUM(E107:E110)</f>
        <v>0</v>
      </c>
      <c r="F106" s="96">
        <f>SUM(F107:F110)</f>
        <v>0</v>
      </c>
      <c r="G106" s="96">
        <f>SUM(G107:G110)</f>
        <v>0</v>
      </c>
    </row>
    <row r="107" spans="1:7" ht="15" customHeight="1">
      <c r="A107" s="95"/>
      <c r="B107" s="96"/>
      <c r="C107" s="101" t="s">
        <v>3050</v>
      </c>
      <c r="D107" s="96">
        <f t="shared" si="1"/>
        <v>0</v>
      </c>
      <c r="E107" s="104"/>
      <c r="F107" s="104"/>
      <c r="G107" s="104"/>
    </row>
    <row r="108" spans="1:7" ht="15" customHeight="1">
      <c r="A108" s="95"/>
      <c r="B108" s="96"/>
      <c r="C108" s="101" t="s">
        <v>3109</v>
      </c>
      <c r="D108" s="96">
        <f t="shared" si="1"/>
        <v>0</v>
      </c>
      <c r="E108" s="104"/>
      <c r="F108" s="104"/>
      <c r="G108" s="104"/>
    </row>
    <row r="109" spans="1:7" ht="15" customHeight="1">
      <c r="A109" s="95"/>
      <c r="B109" s="96"/>
      <c r="C109" s="101" t="s">
        <v>3113</v>
      </c>
      <c r="D109" s="96">
        <f t="shared" si="1"/>
        <v>0</v>
      </c>
      <c r="E109" s="96"/>
      <c r="F109" s="96"/>
      <c r="G109" s="96"/>
    </row>
    <row r="110" spans="1:7" ht="15" customHeight="1">
      <c r="A110" s="95"/>
      <c r="B110" s="96"/>
      <c r="C110" s="101" t="s">
        <v>3114</v>
      </c>
      <c r="D110" s="96">
        <f t="shared" si="1"/>
        <v>0</v>
      </c>
      <c r="E110" s="104"/>
      <c r="F110" s="104"/>
      <c r="G110" s="104"/>
    </row>
    <row r="111" spans="1:7" ht="15" customHeight="1">
      <c r="A111" s="95"/>
      <c r="B111" s="96"/>
      <c r="C111" s="101" t="s">
        <v>3115</v>
      </c>
      <c r="D111" s="96">
        <f t="shared" si="1"/>
        <v>0</v>
      </c>
      <c r="E111" s="96">
        <f>SUM(E112:E115)</f>
        <v>0</v>
      </c>
      <c r="F111" s="96">
        <f>SUM(F112:F115)</f>
        <v>0</v>
      </c>
      <c r="G111" s="96">
        <f>SUM(G112:G115)</f>
        <v>0</v>
      </c>
    </row>
    <row r="112" spans="1:7" ht="15" customHeight="1">
      <c r="A112" s="95"/>
      <c r="B112" s="96"/>
      <c r="C112" s="101" t="s">
        <v>3116</v>
      </c>
      <c r="D112" s="96">
        <f t="shared" si="1"/>
        <v>0</v>
      </c>
      <c r="E112" s="104"/>
      <c r="F112" s="104"/>
      <c r="G112" s="104"/>
    </row>
    <row r="113" spans="1:7" ht="15" customHeight="1">
      <c r="A113" s="95"/>
      <c r="B113" s="96"/>
      <c r="C113" s="101" t="s">
        <v>3117</v>
      </c>
      <c r="D113" s="96">
        <f t="shared" si="1"/>
        <v>0</v>
      </c>
      <c r="E113" s="104"/>
      <c r="F113" s="104"/>
      <c r="G113" s="104"/>
    </row>
    <row r="114" spans="1:7" ht="15" customHeight="1">
      <c r="A114" s="95"/>
      <c r="B114" s="96"/>
      <c r="C114" s="101" t="s">
        <v>3118</v>
      </c>
      <c r="D114" s="96">
        <f t="shared" si="1"/>
        <v>0</v>
      </c>
      <c r="E114" s="96"/>
      <c r="F114" s="96"/>
      <c r="G114" s="96"/>
    </row>
    <row r="115" spans="1:7" ht="15" customHeight="1">
      <c r="A115" s="95"/>
      <c r="B115" s="96"/>
      <c r="C115" s="101" t="s">
        <v>3119</v>
      </c>
      <c r="D115" s="96">
        <f t="shared" si="1"/>
        <v>0</v>
      </c>
      <c r="E115" s="104"/>
      <c r="F115" s="104"/>
      <c r="G115" s="104"/>
    </row>
    <row r="116" spans="1:7" ht="15" customHeight="1">
      <c r="A116" s="95"/>
      <c r="B116" s="96"/>
      <c r="C116" s="101" t="s">
        <v>3120</v>
      </c>
      <c r="D116" s="96">
        <f t="shared" si="1"/>
        <v>0</v>
      </c>
      <c r="E116" s="96">
        <f>SUM(E117:E118)</f>
        <v>0</v>
      </c>
      <c r="F116" s="96">
        <f>SUM(F117:F118)</f>
        <v>0</v>
      </c>
      <c r="G116" s="96">
        <f>SUM(G117:G118)</f>
        <v>0</v>
      </c>
    </row>
    <row r="117" spans="1:7" ht="15" customHeight="1">
      <c r="A117" s="95"/>
      <c r="B117" s="96"/>
      <c r="C117" s="101" t="s">
        <v>3050</v>
      </c>
      <c r="D117" s="96">
        <f t="shared" si="1"/>
        <v>0</v>
      </c>
      <c r="E117" s="104"/>
      <c r="F117" s="104"/>
      <c r="G117" s="104"/>
    </row>
    <row r="118" spans="1:7" ht="15" customHeight="1">
      <c r="A118" s="95"/>
      <c r="B118" s="96"/>
      <c r="C118" s="101" t="s">
        <v>3121</v>
      </c>
      <c r="D118" s="96">
        <f t="shared" si="1"/>
        <v>0</v>
      </c>
      <c r="E118" s="104"/>
      <c r="F118" s="104"/>
      <c r="G118" s="104"/>
    </row>
    <row r="119" spans="1:7" ht="15" customHeight="1">
      <c r="A119" s="95"/>
      <c r="B119" s="96"/>
      <c r="C119" s="101" t="s">
        <v>3122</v>
      </c>
      <c r="D119" s="96">
        <f t="shared" si="1"/>
        <v>0</v>
      </c>
      <c r="E119" s="96">
        <f>SUM(E120:E123)</f>
        <v>0</v>
      </c>
      <c r="F119" s="96">
        <f>SUM(F120:F123)</f>
        <v>0</v>
      </c>
      <c r="G119" s="96">
        <f>SUM(G120:G123)</f>
        <v>0</v>
      </c>
    </row>
    <row r="120" spans="1:7" ht="15" customHeight="1">
      <c r="A120" s="95"/>
      <c r="B120" s="96"/>
      <c r="C120" s="101" t="s">
        <v>3116</v>
      </c>
      <c r="D120" s="96">
        <f t="shared" si="1"/>
        <v>0</v>
      </c>
      <c r="E120" s="104"/>
      <c r="F120" s="104"/>
      <c r="G120" s="104"/>
    </row>
    <row r="121" spans="1:7" ht="15" customHeight="1">
      <c r="A121" s="95"/>
      <c r="B121" s="96"/>
      <c r="C121" s="101" t="s">
        <v>3117</v>
      </c>
      <c r="D121" s="96">
        <f t="shared" si="1"/>
        <v>0</v>
      </c>
      <c r="E121" s="104"/>
      <c r="F121" s="104"/>
      <c r="G121" s="104"/>
    </row>
    <row r="122" spans="1:7" ht="15" customHeight="1">
      <c r="A122" s="95"/>
      <c r="B122" s="96"/>
      <c r="C122" s="101" t="s">
        <v>3118</v>
      </c>
      <c r="D122" s="96">
        <f t="shared" si="1"/>
        <v>0</v>
      </c>
      <c r="E122" s="104"/>
      <c r="F122" s="104"/>
      <c r="G122" s="104"/>
    </row>
    <row r="123" spans="1:7" ht="15" customHeight="1">
      <c r="A123" s="95"/>
      <c r="B123" s="96"/>
      <c r="C123" s="101" t="s">
        <v>3123</v>
      </c>
      <c r="D123" s="96">
        <f t="shared" si="1"/>
        <v>0</v>
      </c>
      <c r="E123" s="104"/>
      <c r="F123" s="104"/>
      <c r="G123" s="104"/>
    </row>
    <row r="124" spans="1:7" ht="15" customHeight="1">
      <c r="A124" s="95"/>
      <c r="B124" s="96"/>
      <c r="C124" s="103" t="s">
        <v>3124</v>
      </c>
      <c r="D124" s="94">
        <f t="shared" si="1"/>
        <v>0</v>
      </c>
      <c r="E124" s="94">
        <f>SUM(E125,E130,E135,E144,E151,E160,E163,E164)</f>
        <v>0</v>
      </c>
      <c r="F124" s="94">
        <f>SUM(F125,F130,F135,F144,F151,F160,F163,F164)</f>
        <v>0</v>
      </c>
      <c r="G124" s="94">
        <f>SUM(G125,G130,G135,G144,G151,G160,G163,G164)</f>
        <v>0</v>
      </c>
    </row>
    <row r="125" spans="1:7" ht="15" customHeight="1">
      <c r="A125" s="95"/>
      <c r="B125" s="96"/>
      <c r="C125" s="101" t="s">
        <v>3125</v>
      </c>
      <c r="D125" s="96">
        <f t="shared" si="1"/>
        <v>0</v>
      </c>
      <c r="E125" s="96">
        <f>SUM(E126:E129)</f>
        <v>0</v>
      </c>
      <c r="F125" s="96">
        <f>SUM(F126:F129)</f>
        <v>0</v>
      </c>
      <c r="G125" s="96">
        <f>SUM(G126:G129)</f>
        <v>0</v>
      </c>
    </row>
    <row r="126" spans="1:7" ht="15" customHeight="1">
      <c r="A126" s="95"/>
      <c r="B126" s="96"/>
      <c r="C126" s="101" t="s">
        <v>3126</v>
      </c>
      <c r="D126" s="96">
        <f t="shared" si="1"/>
        <v>0</v>
      </c>
      <c r="E126" s="104"/>
      <c r="F126" s="104"/>
      <c r="G126" s="104"/>
    </row>
    <row r="127" spans="1:7" ht="15" customHeight="1">
      <c r="A127" s="95"/>
      <c r="B127" s="96"/>
      <c r="C127" s="101" t="s">
        <v>3127</v>
      </c>
      <c r="D127" s="96">
        <f t="shared" si="1"/>
        <v>0</v>
      </c>
      <c r="E127" s="104"/>
      <c r="F127" s="104"/>
      <c r="G127" s="104"/>
    </row>
    <row r="128" spans="1:7" ht="15" customHeight="1">
      <c r="A128" s="95"/>
      <c r="B128" s="96"/>
      <c r="C128" s="101" t="s">
        <v>3128</v>
      </c>
      <c r="D128" s="96">
        <f t="shared" si="1"/>
        <v>0</v>
      </c>
      <c r="E128" s="96"/>
      <c r="F128" s="96"/>
      <c r="G128" s="96"/>
    </row>
    <row r="129" spans="1:7" ht="15" customHeight="1">
      <c r="A129" s="95"/>
      <c r="B129" s="96"/>
      <c r="C129" s="101" t="s">
        <v>3129</v>
      </c>
      <c r="D129" s="96">
        <f t="shared" si="1"/>
        <v>0</v>
      </c>
      <c r="E129" s="104"/>
      <c r="F129" s="104"/>
      <c r="G129" s="104"/>
    </row>
    <row r="130" spans="1:7" ht="15" customHeight="1">
      <c r="A130" s="95"/>
      <c r="B130" s="96"/>
      <c r="C130" s="101" t="s">
        <v>3130</v>
      </c>
      <c r="D130" s="96">
        <f t="shared" si="1"/>
        <v>0</v>
      </c>
      <c r="E130" s="96">
        <f>SUM(E131:E134)</f>
        <v>0</v>
      </c>
      <c r="F130" s="96">
        <f>SUM(F131:F134)</f>
        <v>0</v>
      </c>
      <c r="G130" s="96">
        <f>SUM(G131:G134)</f>
        <v>0</v>
      </c>
    </row>
    <row r="131" spans="1:7" ht="15" customHeight="1">
      <c r="A131" s="95"/>
      <c r="B131" s="96"/>
      <c r="C131" s="101" t="s">
        <v>3131</v>
      </c>
      <c r="D131" s="96">
        <f t="shared" si="1"/>
        <v>0</v>
      </c>
      <c r="E131" s="104"/>
      <c r="F131" s="104"/>
      <c r="G131" s="104"/>
    </row>
    <row r="132" spans="1:7" ht="15" customHeight="1">
      <c r="A132" s="95"/>
      <c r="B132" s="96"/>
      <c r="C132" s="101" t="s">
        <v>3132</v>
      </c>
      <c r="D132" s="96">
        <f t="shared" si="1"/>
        <v>0</v>
      </c>
      <c r="E132" s="104"/>
      <c r="F132" s="104"/>
      <c r="G132" s="104"/>
    </row>
    <row r="133" spans="1:7" ht="15" customHeight="1">
      <c r="A133" s="95"/>
      <c r="B133" s="96"/>
      <c r="C133" s="101" t="s">
        <v>3133</v>
      </c>
      <c r="D133" s="96">
        <f t="shared" si="1"/>
        <v>0</v>
      </c>
      <c r="E133" s="104"/>
      <c r="F133" s="104"/>
      <c r="G133" s="104"/>
    </row>
    <row r="134" spans="1:7" ht="15" customHeight="1">
      <c r="A134" s="95"/>
      <c r="B134" s="96"/>
      <c r="C134" s="101" t="s">
        <v>3134</v>
      </c>
      <c r="D134" s="96">
        <f t="shared" si="1"/>
        <v>0</v>
      </c>
      <c r="E134" s="104"/>
      <c r="F134" s="104"/>
      <c r="G134" s="104"/>
    </row>
    <row r="135" spans="1:7" ht="15" customHeight="1">
      <c r="A135" s="95"/>
      <c r="B135" s="96"/>
      <c r="C135" s="101" t="s">
        <v>3135</v>
      </c>
      <c r="D135" s="96">
        <f aca="true" t="shared" si="2" ref="D135:D198">E135+F135+G135</f>
        <v>0</v>
      </c>
      <c r="E135" s="96">
        <f>SUM(E136:E143)</f>
        <v>0</v>
      </c>
      <c r="F135" s="96">
        <f>SUM(F136:F143)</f>
        <v>0</v>
      </c>
      <c r="G135" s="96">
        <f>SUM(G136:G143)</f>
        <v>0</v>
      </c>
    </row>
    <row r="136" spans="1:7" ht="15" customHeight="1">
      <c r="A136" s="95"/>
      <c r="B136" s="96"/>
      <c r="C136" s="101" t="s">
        <v>3136</v>
      </c>
      <c r="D136" s="96">
        <f t="shared" si="2"/>
        <v>0</v>
      </c>
      <c r="E136" s="104"/>
      <c r="F136" s="104"/>
      <c r="G136" s="104"/>
    </row>
    <row r="137" spans="1:7" ht="15" customHeight="1">
      <c r="A137" s="95"/>
      <c r="B137" s="96"/>
      <c r="C137" s="101" t="s">
        <v>3137</v>
      </c>
      <c r="D137" s="96">
        <f t="shared" si="2"/>
        <v>0</v>
      </c>
      <c r="E137" s="104"/>
      <c r="F137" s="104"/>
      <c r="G137" s="104"/>
    </row>
    <row r="138" spans="1:7" ht="15" customHeight="1">
      <c r="A138" s="95"/>
      <c r="B138" s="96"/>
      <c r="C138" s="101" t="s">
        <v>3138</v>
      </c>
      <c r="D138" s="96">
        <f t="shared" si="2"/>
        <v>0</v>
      </c>
      <c r="E138" s="104"/>
      <c r="F138" s="104"/>
      <c r="G138" s="104"/>
    </row>
    <row r="139" spans="1:7" ht="15" customHeight="1">
      <c r="A139" s="95"/>
      <c r="B139" s="96"/>
      <c r="C139" s="101" t="s">
        <v>3139</v>
      </c>
      <c r="D139" s="96">
        <f t="shared" si="2"/>
        <v>0</v>
      </c>
      <c r="E139" s="104"/>
      <c r="F139" s="104"/>
      <c r="G139" s="104"/>
    </row>
    <row r="140" spans="1:7" ht="15" customHeight="1">
      <c r="A140" s="95"/>
      <c r="B140" s="96"/>
      <c r="C140" s="101" t="s">
        <v>3140</v>
      </c>
      <c r="D140" s="96">
        <f t="shared" si="2"/>
        <v>0</v>
      </c>
      <c r="E140" s="104"/>
      <c r="F140" s="104"/>
      <c r="G140" s="104"/>
    </row>
    <row r="141" spans="1:7" ht="15" customHeight="1">
      <c r="A141" s="95"/>
      <c r="B141" s="96"/>
      <c r="C141" s="101" t="s">
        <v>3141</v>
      </c>
      <c r="D141" s="96">
        <f t="shared" si="2"/>
        <v>0</v>
      </c>
      <c r="E141" s="104"/>
      <c r="F141" s="104"/>
      <c r="G141" s="104"/>
    </row>
    <row r="142" spans="1:7" ht="15" customHeight="1">
      <c r="A142" s="95"/>
      <c r="B142" s="96"/>
      <c r="C142" s="101" t="s">
        <v>3142</v>
      </c>
      <c r="D142" s="96">
        <f t="shared" si="2"/>
        <v>0</v>
      </c>
      <c r="E142" s="104"/>
      <c r="F142" s="104"/>
      <c r="G142" s="104"/>
    </row>
    <row r="143" spans="1:7" ht="15" customHeight="1">
      <c r="A143" s="95"/>
      <c r="B143" s="96"/>
      <c r="C143" s="101" t="s">
        <v>3143</v>
      </c>
      <c r="D143" s="96">
        <f t="shared" si="2"/>
        <v>0</v>
      </c>
      <c r="E143" s="104"/>
      <c r="F143" s="104"/>
      <c r="G143" s="104"/>
    </row>
    <row r="144" spans="1:7" ht="15" customHeight="1">
      <c r="A144" s="95"/>
      <c r="B144" s="96"/>
      <c r="C144" s="101" t="s">
        <v>3144</v>
      </c>
      <c r="D144" s="96">
        <f t="shared" si="2"/>
        <v>0</v>
      </c>
      <c r="E144" s="96">
        <f>SUM(E145:E150)</f>
        <v>0</v>
      </c>
      <c r="F144" s="96">
        <f>SUM(F145:F150)</f>
        <v>0</v>
      </c>
      <c r="G144" s="96">
        <f>SUM(G145:G150)</f>
        <v>0</v>
      </c>
    </row>
    <row r="145" spans="1:7" ht="15" customHeight="1">
      <c r="A145" s="95"/>
      <c r="B145" s="96"/>
      <c r="C145" s="101" t="s">
        <v>3145</v>
      </c>
      <c r="D145" s="96">
        <f t="shared" si="2"/>
        <v>0</v>
      </c>
      <c r="E145" s="96"/>
      <c r="F145" s="96"/>
      <c r="G145" s="96"/>
    </row>
    <row r="146" spans="1:7" ht="15" customHeight="1">
      <c r="A146" s="95"/>
      <c r="B146" s="96"/>
      <c r="C146" s="101" t="s">
        <v>3146</v>
      </c>
      <c r="D146" s="96">
        <f t="shared" si="2"/>
        <v>0</v>
      </c>
      <c r="E146" s="104"/>
      <c r="F146" s="104"/>
      <c r="G146" s="104"/>
    </row>
    <row r="147" spans="1:7" ht="15" customHeight="1">
      <c r="A147" s="95"/>
      <c r="B147" s="96"/>
      <c r="C147" s="101" t="s">
        <v>3147</v>
      </c>
      <c r="D147" s="96">
        <f t="shared" si="2"/>
        <v>0</v>
      </c>
      <c r="E147" s="104"/>
      <c r="F147" s="104"/>
      <c r="G147" s="104"/>
    </row>
    <row r="148" spans="1:7" ht="15" customHeight="1">
      <c r="A148" s="95"/>
      <c r="B148" s="96"/>
      <c r="C148" s="101" t="s">
        <v>3148</v>
      </c>
      <c r="D148" s="96">
        <f t="shared" si="2"/>
        <v>0</v>
      </c>
      <c r="E148" s="104"/>
      <c r="F148" s="104"/>
      <c r="G148" s="104"/>
    </row>
    <row r="149" spans="1:7" ht="15" customHeight="1">
      <c r="A149" s="95"/>
      <c r="B149" s="96"/>
      <c r="C149" s="101" t="s">
        <v>3149</v>
      </c>
      <c r="D149" s="96">
        <f t="shared" si="2"/>
        <v>0</v>
      </c>
      <c r="E149" s="104"/>
      <c r="F149" s="104"/>
      <c r="G149" s="104"/>
    </row>
    <row r="150" spans="1:7" ht="15" customHeight="1">
      <c r="A150" s="95"/>
      <c r="B150" s="96"/>
      <c r="C150" s="101" t="s">
        <v>3150</v>
      </c>
      <c r="D150" s="96">
        <f t="shared" si="2"/>
        <v>0</v>
      </c>
      <c r="E150" s="104"/>
      <c r="F150" s="104"/>
      <c r="G150" s="104"/>
    </row>
    <row r="151" spans="1:7" ht="15" customHeight="1">
      <c r="A151" s="95"/>
      <c r="B151" s="96"/>
      <c r="C151" s="101" t="s">
        <v>3151</v>
      </c>
      <c r="D151" s="96">
        <f t="shared" si="2"/>
        <v>0</v>
      </c>
      <c r="E151" s="96">
        <f>SUM(E152:E159)</f>
        <v>0</v>
      </c>
      <c r="F151" s="96">
        <f>SUM(F152:F159)</f>
        <v>0</v>
      </c>
      <c r="G151" s="96">
        <f>SUM(G152:G159)</f>
        <v>0</v>
      </c>
    </row>
    <row r="152" spans="1:7" ht="15" customHeight="1">
      <c r="A152" s="95"/>
      <c r="B152" s="96"/>
      <c r="C152" s="101" t="s">
        <v>3152</v>
      </c>
      <c r="D152" s="96">
        <f t="shared" si="2"/>
        <v>0</v>
      </c>
      <c r="E152" s="96"/>
      <c r="F152" s="96"/>
      <c r="G152" s="96"/>
    </row>
    <row r="153" spans="1:7" ht="15" customHeight="1">
      <c r="A153" s="95"/>
      <c r="B153" s="96"/>
      <c r="C153" s="101" t="s">
        <v>3153</v>
      </c>
      <c r="D153" s="96">
        <f t="shared" si="2"/>
        <v>0</v>
      </c>
      <c r="E153" s="104"/>
      <c r="F153" s="104"/>
      <c r="G153" s="104"/>
    </row>
    <row r="154" spans="1:7" ht="15" customHeight="1">
      <c r="A154" s="95"/>
      <c r="B154" s="96"/>
      <c r="C154" s="101" t="s">
        <v>3154</v>
      </c>
      <c r="D154" s="96">
        <f t="shared" si="2"/>
        <v>0</v>
      </c>
      <c r="E154" s="104"/>
      <c r="F154" s="104"/>
      <c r="G154" s="104"/>
    </row>
    <row r="155" spans="1:7" ht="15" customHeight="1">
      <c r="A155" s="95"/>
      <c r="B155" s="96"/>
      <c r="C155" s="101" t="s">
        <v>3155</v>
      </c>
      <c r="D155" s="96">
        <f t="shared" si="2"/>
        <v>0</v>
      </c>
      <c r="E155" s="104"/>
      <c r="F155" s="104"/>
      <c r="G155" s="104"/>
    </row>
    <row r="156" spans="1:7" ht="15" customHeight="1">
      <c r="A156" s="95"/>
      <c r="B156" s="96"/>
      <c r="C156" s="101" t="s">
        <v>3156</v>
      </c>
      <c r="D156" s="96">
        <f t="shared" si="2"/>
        <v>0</v>
      </c>
      <c r="E156" s="104"/>
      <c r="F156" s="104"/>
      <c r="G156" s="104"/>
    </row>
    <row r="157" spans="1:7" ht="15" customHeight="1">
      <c r="A157" s="95"/>
      <c r="B157" s="96"/>
      <c r="C157" s="101" t="s">
        <v>3157</v>
      </c>
      <c r="D157" s="96">
        <f t="shared" si="2"/>
        <v>0</v>
      </c>
      <c r="E157" s="104"/>
      <c r="F157" s="104"/>
      <c r="G157" s="104"/>
    </row>
    <row r="158" spans="1:7" ht="15" customHeight="1">
      <c r="A158" s="95"/>
      <c r="B158" s="96"/>
      <c r="C158" s="101" t="s">
        <v>3158</v>
      </c>
      <c r="D158" s="96">
        <f t="shared" si="2"/>
        <v>0</v>
      </c>
      <c r="E158" s="96"/>
      <c r="F158" s="96"/>
      <c r="G158" s="96"/>
    </row>
    <row r="159" spans="1:7" ht="15" customHeight="1">
      <c r="A159" s="95"/>
      <c r="B159" s="96"/>
      <c r="C159" s="101" t="s">
        <v>3159</v>
      </c>
      <c r="D159" s="96">
        <f t="shared" si="2"/>
        <v>0</v>
      </c>
      <c r="E159" s="104"/>
      <c r="F159" s="104"/>
      <c r="G159" s="104"/>
    </row>
    <row r="160" spans="1:7" ht="15" customHeight="1">
      <c r="A160" s="95"/>
      <c r="B160" s="96"/>
      <c r="C160" s="101" t="s">
        <v>3160</v>
      </c>
      <c r="D160" s="96">
        <f t="shared" si="2"/>
        <v>0</v>
      </c>
      <c r="E160" s="96">
        <f>SUM(E161:E162)</f>
        <v>0</v>
      </c>
      <c r="F160" s="96">
        <f>SUM(F161:F162)</f>
        <v>0</v>
      </c>
      <c r="G160" s="96">
        <f>SUM(G161:G162)</f>
        <v>0</v>
      </c>
    </row>
    <row r="161" spans="1:7" ht="15" customHeight="1">
      <c r="A161" s="95"/>
      <c r="B161" s="96"/>
      <c r="C161" s="101" t="s">
        <v>3161</v>
      </c>
      <c r="D161" s="96">
        <f t="shared" si="2"/>
        <v>0</v>
      </c>
      <c r="E161" s="96"/>
      <c r="F161" s="96"/>
      <c r="G161" s="96"/>
    </row>
    <row r="162" spans="1:7" ht="15" customHeight="1">
      <c r="A162" s="95"/>
      <c r="B162" s="96"/>
      <c r="C162" s="101" t="s">
        <v>3162</v>
      </c>
      <c r="D162" s="96">
        <f t="shared" si="2"/>
        <v>0</v>
      </c>
      <c r="E162" s="96"/>
      <c r="F162" s="96"/>
      <c r="G162" s="96"/>
    </row>
    <row r="163" spans="1:7" ht="15" customHeight="1">
      <c r="A163" s="95"/>
      <c r="B163" s="96"/>
      <c r="C163" s="101" t="s">
        <v>3163</v>
      </c>
      <c r="D163" s="96">
        <f t="shared" si="2"/>
        <v>0</v>
      </c>
      <c r="E163" s="104"/>
      <c r="F163" s="104"/>
      <c r="G163" s="104"/>
    </row>
    <row r="164" spans="1:7" ht="15" customHeight="1">
      <c r="A164" s="95"/>
      <c r="B164" s="96"/>
      <c r="C164" s="101" t="s">
        <v>3164</v>
      </c>
      <c r="D164" s="96">
        <f t="shared" si="2"/>
        <v>0</v>
      </c>
      <c r="E164" s="96">
        <f>SUM(E165:E167)</f>
        <v>0</v>
      </c>
      <c r="F164" s="96">
        <f>SUM(F165:F167)</f>
        <v>0</v>
      </c>
      <c r="G164" s="96">
        <f>SUM(G165:G167)</f>
        <v>0</v>
      </c>
    </row>
    <row r="165" spans="1:7" ht="15" customHeight="1">
      <c r="A165" s="95"/>
      <c r="B165" s="96"/>
      <c r="C165" s="101" t="s">
        <v>3131</v>
      </c>
      <c r="D165" s="96">
        <f t="shared" si="2"/>
        <v>0</v>
      </c>
      <c r="E165" s="104"/>
      <c r="F165" s="104"/>
      <c r="G165" s="104"/>
    </row>
    <row r="166" spans="1:7" ht="15" customHeight="1">
      <c r="A166" s="95"/>
      <c r="B166" s="96"/>
      <c r="C166" s="101" t="s">
        <v>3133</v>
      </c>
      <c r="D166" s="96">
        <f t="shared" si="2"/>
        <v>0</v>
      </c>
      <c r="E166" s="104"/>
      <c r="F166" s="104"/>
      <c r="G166" s="104"/>
    </row>
    <row r="167" spans="1:7" ht="15" customHeight="1">
      <c r="A167" s="95"/>
      <c r="B167" s="96"/>
      <c r="C167" s="101" t="s">
        <v>3165</v>
      </c>
      <c r="D167" s="96">
        <f t="shared" si="2"/>
        <v>0</v>
      </c>
      <c r="E167" s="104"/>
      <c r="F167" s="104"/>
      <c r="G167" s="104"/>
    </row>
    <row r="168" spans="1:7" ht="15" customHeight="1">
      <c r="A168" s="95"/>
      <c r="B168" s="96"/>
      <c r="C168" s="103" t="s">
        <v>3166</v>
      </c>
      <c r="D168" s="94">
        <f t="shared" si="2"/>
        <v>0</v>
      </c>
      <c r="E168" s="94">
        <f>SUM(E169:E169)</f>
        <v>0</v>
      </c>
      <c r="F168" s="94">
        <f>SUM(F169:F169)</f>
        <v>0</v>
      </c>
      <c r="G168" s="94">
        <f>SUM(G169:G169)</f>
        <v>0</v>
      </c>
    </row>
    <row r="169" spans="1:7" ht="15" customHeight="1">
      <c r="A169" s="95"/>
      <c r="B169" s="96"/>
      <c r="C169" s="101" t="s">
        <v>3167</v>
      </c>
      <c r="D169" s="96">
        <f t="shared" si="2"/>
        <v>0</v>
      </c>
      <c r="E169" s="96">
        <f>SUM(E170:E172)</f>
        <v>0</v>
      </c>
      <c r="F169" s="96">
        <f>SUM(F170:F172)</f>
        <v>0</v>
      </c>
      <c r="G169" s="96">
        <f>SUM(G170:G172)</f>
        <v>0</v>
      </c>
    </row>
    <row r="170" spans="1:7" ht="15" customHeight="1">
      <c r="A170" s="95"/>
      <c r="B170" s="96"/>
      <c r="C170" s="101" t="s">
        <v>3168</v>
      </c>
      <c r="D170" s="96">
        <f t="shared" si="2"/>
        <v>0</v>
      </c>
      <c r="E170" s="96"/>
      <c r="F170" s="96"/>
      <c r="G170" s="96"/>
    </row>
    <row r="171" spans="1:7" ht="15" customHeight="1">
      <c r="A171" s="95"/>
      <c r="B171" s="96"/>
      <c r="C171" s="101" t="s">
        <v>3169</v>
      </c>
      <c r="D171" s="96">
        <f t="shared" si="2"/>
        <v>0</v>
      </c>
      <c r="E171" s="104"/>
      <c r="F171" s="104"/>
      <c r="G171" s="104"/>
    </row>
    <row r="172" spans="1:7" ht="15" customHeight="1">
      <c r="A172" s="95"/>
      <c r="B172" s="96"/>
      <c r="C172" s="101" t="s">
        <v>3170</v>
      </c>
      <c r="D172" s="96">
        <f t="shared" si="2"/>
        <v>0</v>
      </c>
      <c r="E172" s="104"/>
      <c r="F172" s="104"/>
      <c r="G172" s="104"/>
    </row>
    <row r="173" spans="1:7" ht="15" customHeight="1">
      <c r="A173" s="95"/>
      <c r="B173" s="96"/>
      <c r="C173" s="103" t="s">
        <v>3171</v>
      </c>
      <c r="D173" s="94">
        <f t="shared" si="2"/>
        <v>0</v>
      </c>
      <c r="E173" s="94">
        <f>SUM(E174:E174)</f>
        <v>0</v>
      </c>
      <c r="F173" s="94">
        <f>SUM(F174:F174)</f>
        <v>0</v>
      </c>
      <c r="G173" s="94">
        <f>SUM(G174:G174)</f>
        <v>0</v>
      </c>
    </row>
    <row r="174" spans="1:7" ht="15" customHeight="1">
      <c r="A174" s="95"/>
      <c r="B174" s="96"/>
      <c r="C174" s="101" t="s">
        <v>3172</v>
      </c>
      <c r="D174" s="96">
        <f t="shared" si="2"/>
        <v>0</v>
      </c>
      <c r="E174" s="96">
        <f>SUM(E175:E176)</f>
        <v>0</v>
      </c>
      <c r="F174" s="96">
        <f>SUM(F175:F176)</f>
        <v>0</v>
      </c>
      <c r="G174" s="96">
        <f>SUM(G175:G176)</f>
        <v>0</v>
      </c>
    </row>
    <row r="175" spans="1:7" ht="15" customHeight="1">
      <c r="A175" s="95"/>
      <c r="B175" s="96"/>
      <c r="C175" s="101" t="s">
        <v>3173</v>
      </c>
      <c r="D175" s="96">
        <f t="shared" si="2"/>
        <v>0</v>
      </c>
      <c r="E175" s="104"/>
      <c r="F175" s="104"/>
      <c r="G175" s="104"/>
    </row>
    <row r="176" spans="1:7" ht="15" customHeight="1">
      <c r="A176" s="95"/>
      <c r="B176" s="96"/>
      <c r="C176" s="101" t="s">
        <v>3174</v>
      </c>
      <c r="D176" s="96">
        <f t="shared" si="2"/>
        <v>0</v>
      </c>
      <c r="E176" s="104"/>
      <c r="F176" s="104"/>
      <c r="G176" s="104"/>
    </row>
    <row r="177" spans="1:7" ht="15" customHeight="1">
      <c r="A177" s="95"/>
      <c r="B177" s="96"/>
      <c r="C177" s="103" t="s">
        <v>3175</v>
      </c>
      <c r="D177" s="94">
        <f t="shared" si="2"/>
        <v>0</v>
      </c>
      <c r="E177" s="94">
        <f>SUM(E178,E182,E191,)</f>
        <v>0</v>
      </c>
      <c r="F177" s="94">
        <f>SUM(F178,F182,F191,)</f>
        <v>0</v>
      </c>
      <c r="G177" s="94">
        <f>SUM(G178,G182,G191,)</f>
        <v>0</v>
      </c>
    </row>
    <row r="178" spans="1:7" ht="15" customHeight="1">
      <c r="A178" s="95"/>
      <c r="B178" s="96"/>
      <c r="C178" s="101" t="s">
        <v>3176</v>
      </c>
      <c r="D178" s="96">
        <f t="shared" si="2"/>
        <v>0</v>
      </c>
      <c r="E178" s="96">
        <f>SUM(E179:E181)</f>
        <v>0</v>
      </c>
      <c r="F178" s="96">
        <f>SUM(F179:F181)</f>
        <v>0</v>
      </c>
      <c r="G178" s="96">
        <f>SUM(G179:G181)</f>
        <v>0</v>
      </c>
    </row>
    <row r="179" spans="1:7" ht="15" customHeight="1">
      <c r="A179" s="95"/>
      <c r="B179" s="96"/>
      <c r="C179" s="101" t="s">
        <v>3177</v>
      </c>
      <c r="D179" s="96">
        <f t="shared" si="2"/>
        <v>0</v>
      </c>
      <c r="E179" s="96"/>
      <c r="F179" s="96"/>
      <c r="G179" s="96"/>
    </row>
    <row r="180" spans="1:7" ht="15" customHeight="1">
      <c r="A180" s="95"/>
      <c r="B180" s="96"/>
      <c r="C180" s="101" t="s">
        <v>3178</v>
      </c>
      <c r="D180" s="96">
        <f t="shared" si="2"/>
        <v>0</v>
      </c>
      <c r="E180" s="104"/>
      <c r="F180" s="104"/>
      <c r="G180" s="104"/>
    </row>
    <row r="181" spans="1:7" ht="15" customHeight="1">
      <c r="A181" s="95"/>
      <c r="B181" s="96"/>
      <c r="C181" s="101" t="s">
        <v>3179</v>
      </c>
      <c r="D181" s="96">
        <f t="shared" si="2"/>
        <v>0</v>
      </c>
      <c r="E181" s="104"/>
      <c r="F181" s="104"/>
      <c r="G181" s="104"/>
    </row>
    <row r="182" spans="1:7" ht="15" customHeight="1">
      <c r="A182" s="95"/>
      <c r="B182" s="96"/>
      <c r="C182" s="101" t="s">
        <v>3180</v>
      </c>
      <c r="D182" s="96">
        <f t="shared" si="2"/>
        <v>0</v>
      </c>
      <c r="E182" s="96">
        <f>SUM(E183:E190)</f>
        <v>0</v>
      </c>
      <c r="F182" s="96">
        <f>SUM(F183:F190)</f>
        <v>0</v>
      </c>
      <c r="G182" s="96">
        <f>SUM(G183:G190)</f>
        <v>0</v>
      </c>
    </row>
    <row r="183" spans="1:7" ht="15" customHeight="1">
      <c r="A183" s="95"/>
      <c r="B183" s="96"/>
      <c r="C183" s="101" t="s">
        <v>3181</v>
      </c>
      <c r="D183" s="96">
        <f t="shared" si="2"/>
        <v>0</v>
      </c>
      <c r="E183" s="104"/>
      <c r="F183" s="104"/>
      <c r="G183" s="104"/>
    </row>
    <row r="184" spans="1:7" ht="15" customHeight="1">
      <c r="A184" s="95"/>
      <c r="B184" s="96"/>
      <c r="C184" s="101" t="s">
        <v>3182</v>
      </c>
      <c r="D184" s="96">
        <f t="shared" si="2"/>
        <v>0</v>
      </c>
      <c r="E184" s="104"/>
      <c r="F184" s="104"/>
      <c r="G184" s="104"/>
    </row>
    <row r="185" spans="1:7" ht="15" customHeight="1">
      <c r="A185" s="95"/>
      <c r="B185" s="96"/>
      <c r="C185" s="101" t="s">
        <v>3183</v>
      </c>
      <c r="D185" s="96">
        <f t="shared" si="2"/>
        <v>0</v>
      </c>
      <c r="E185" s="104"/>
      <c r="F185" s="104"/>
      <c r="G185" s="104"/>
    </row>
    <row r="186" spans="1:7" ht="15" customHeight="1">
      <c r="A186" s="95"/>
      <c r="B186" s="96"/>
      <c r="C186" s="101" t="s">
        <v>3184</v>
      </c>
      <c r="D186" s="96">
        <f t="shared" si="2"/>
        <v>0</v>
      </c>
      <c r="E186" s="104"/>
      <c r="F186" s="104"/>
      <c r="G186" s="104"/>
    </row>
    <row r="187" spans="1:7" ht="15" customHeight="1">
      <c r="A187" s="95"/>
      <c r="B187" s="96"/>
      <c r="C187" s="101" t="s">
        <v>3185</v>
      </c>
      <c r="D187" s="96">
        <f t="shared" si="2"/>
        <v>0</v>
      </c>
      <c r="E187" s="104"/>
      <c r="F187" s="104"/>
      <c r="G187" s="104"/>
    </row>
    <row r="188" spans="1:7" ht="15" customHeight="1">
      <c r="A188" s="95"/>
      <c r="B188" s="96"/>
      <c r="C188" s="101" t="s">
        <v>3186</v>
      </c>
      <c r="D188" s="96">
        <f t="shared" si="2"/>
        <v>0</v>
      </c>
      <c r="E188" s="104"/>
      <c r="F188" s="104"/>
      <c r="G188" s="104"/>
    </row>
    <row r="189" spans="1:7" ht="15" customHeight="1">
      <c r="A189" s="95"/>
      <c r="B189" s="96"/>
      <c r="C189" s="101" t="s">
        <v>3187</v>
      </c>
      <c r="D189" s="96">
        <f t="shared" si="2"/>
        <v>0</v>
      </c>
      <c r="E189" s="104"/>
      <c r="F189" s="104"/>
      <c r="G189" s="104"/>
    </row>
    <row r="190" spans="1:7" ht="15" customHeight="1">
      <c r="A190" s="95"/>
      <c r="B190" s="96"/>
      <c r="C190" s="101" t="s">
        <v>3188</v>
      </c>
      <c r="D190" s="96">
        <f t="shared" si="2"/>
        <v>0</v>
      </c>
      <c r="E190" s="104"/>
      <c r="F190" s="104"/>
      <c r="G190" s="104"/>
    </row>
    <row r="191" spans="1:7" ht="15" customHeight="1">
      <c r="A191" s="95"/>
      <c r="B191" s="96"/>
      <c r="C191" s="101" t="s">
        <v>3189</v>
      </c>
      <c r="D191" s="96">
        <f t="shared" si="2"/>
        <v>0</v>
      </c>
      <c r="E191" s="96">
        <f>SUM(E192:E202)</f>
        <v>0</v>
      </c>
      <c r="F191" s="96">
        <f>SUM(F192:F202)</f>
        <v>0</v>
      </c>
      <c r="G191" s="96">
        <f>SUM(G192:G202)</f>
        <v>0</v>
      </c>
    </row>
    <row r="192" spans="1:7" ht="15" customHeight="1">
      <c r="A192" s="95"/>
      <c r="B192" s="96"/>
      <c r="C192" s="101" t="s">
        <v>3190</v>
      </c>
      <c r="D192" s="96">
        <f t="shared" si="2"/>
        <v>0</v>
      </c>
      <c r="E192" s="104"/>
      <c r="F192" s="104"/>
      <c r="G192" s="104"/>
    </row>
    <row r="193" spans="1:7" ht="15" customHeight="1">
      <c r="A193" s="95"/>
      <c r="B193" s="96"/>
      <c r="C193" s="101" t="s">
        <v>3191</v>
      </c>
      <c r="D193" s="96">
        <f t="shared" si="2"/>
        <v>0</v>
      </c>
      <c r="E193" s="104"/>
      <c r="F193" s="104"/>
      <c r="G193" s="104"/>
    </row>
    <row r="194" spans="1:7" ht="15" customHeight="1">
      <c r="A194" s="95"/>
      <c r="B194" s="96"/>
      <c r="C194" s="101" t="s">
        <v>3192</v>
      </c>
      <c r="D194" s="96">
        <f t="shared" si="2"/>
        <v>0</v>
      </c>
      <c r="E194" s="104"/>
      <c r="F194" s="104"/>
      <c r="G194" s="104"/>
    </row>
    <row r="195" spans="1:7" ht="15" customHeight="1">
      <c r="A195" s="95"/>
      <c r="B195" s="96"/>
      <c r="C195" s="101" t="s">
        <v>3193</v>
      </c>
      <c r="D195" s="96">
        <f t="shared" si="2"/>
        <v>0</v>
      </c>
      <c r="E195" s="104"/>
      <c r="F195" s="104"/>
      <c r="G195" s="104"/>
    </row>
    <row r="196" spans="1:7" ht="15" customHeight="1">
      <c r="A196" s="95"/>
      <c r="B196" s="96"/>
      <c r="C196" s="101" t="s">
        <v>3194</v>
      </c>
      <c r="D196" s="96">
        <f t="shared" si="2"/>
        <v>0</v>
      </c>
      <c r="E196" s="104"/>
      <c r="F196" s="104"/>
      <c r="G196" s="104"/>
    </row>
    <row r="197" spans="1:7" ht="15" customHeight="1">
      <c r="A197" s="95"/>
      <c r="B197" s="96"/>
      <c r="C197" s="101" t="s">
        <v>3195</v>
      </c>
      <c r="D197" s="96">
        <f t="shared" si="2"/>
        <v>0</v>
      </c>
      <c r="E197" s="104"/>
      <c r="F197" s="104"/>
      <c r="G197" s="104"/>
    </row>
    <row r="198" spans="1:7" ht="15" customHeight="1">
      <c r="A198" s="95"/>
      <c r="B198" s="96"/>
      <c r="C198" s="101" t="s">
        <v>3196</v>
      </c>
      <c r="D198" s="96">
        <f t="shared" si="2"/>
        <v>0</v>
      </c>
      <c r="E198" s="104"/>
      <c r="F198" s="104"/>
      <c r="G198" s="104"/>
    </row>
    <row r="199" spans="1:7" ht="15" customHeight="1">
      <c r="A199" s="95"/>
      <c r="B199" s="96"/>
      <c r="C199" s="101" t="s">
        <v>3197</v>
      </c>
      <c r="D199" s="96">
        <f aca="true" t="shared" si="3" ref="D199:D262">E199+F199+G199</f>
        <v>0</v>
      </c>
      <c r="E199" s="104"/>
      <c r="F199" s="104"/>
      <c r="G199" s="104"/>
    </row>
    <row r="200" spans="1:7" ht="15" customHeight="1">
      <c r="A200" s="95"/>
      <c r="B200" s="96"/>
      <c r="C200" s="101" t="s">
        <v>3198</v>
      </c>
      <c r="D200" s="96">
        <f t="shared" si="3"/>
        <v>0</v>
      </c>
      <c r="E200" s="104"/>
      <c r="F200" s="104"/>
      <c r="G200" s="104"/>
    </row>
    <row r="201" spans="1:7" ht="15" customHeight="1">
      <c r="A201" s="95"/>
      <c r="B201" s="96"/>
      <c r="C201" s="101" t="s">
        <v>3199</v>
      </c>
      <c r="D201" s="96">
        <f t="shared" si="3"/>
        <v>0</v>
      </c>
      <c r="E201" s="104"/>
      <c r="F201" s="104"/>
      <c r="G201" s="104"/>
    </row>
    <row r="202" spans="1:7" ht="15" customHeight="1">
      <c r="A202" s="95"/>
      <c r="B202" s="96"/>
      <c r="C202" s="101" t="s">
        <v>3200</v>
      </c>
      <c r="D202" s="96">
        <f t="shared" si="3"/>
        <v>0</v>
      </c>
      <c r="E202" s="104"/>
      <c r="F202" s="104"/>
      <c r="G202" s="104"/>
    </row>
    <row r="203" spans="1:7" ht="15" customHeight="1">
      <c r="A203" s="95"/>
      <c r="B203" s="96"/>
      <c r="C203" s="103" t="s">
        <v>3201</v>
      </c>
      <c r="D203" s="94">
        <f t="shared" si="3"/>
        <v>590</v>
      </c>
      <c r="E203" s="94">
        <f>SUM(E204:E204)</f>
        <v>590</v>
      </c>
      <c r="F203" s="94">
        <f>SUM(F204:F204)</f>
        <v>0</v>
      </c>
      <c r="G203" s="94">
        <f>SUM(G204:G204)</f>
        <v>0</v>
      </c>
    </row>
    <row r="204" spans="1:7" ht="15" customHeight="1">
      <c r="A204" s="95"/>
      <c r="B204" s="96"/>
      <c r="C204" s="101" t="s">
        <v>3202</v>
      </c>
      <c r="D204" s="96">
        <f t="shared" si="3"/>
        <v>590</v>
      </c>
      <c r="E204" s="96">
        <f>SUM(E205:E220)</f>
        <v>590</v>
      </c>
      <c r="F204" s="96">
        <f>SUM(F205:F220)</f>
        <v>0</v>
      </c>
      <c r="G204" s="96">
        <f>SUM(G205:G220)</f>
        <v>0</v>
      </c>
    </row>
    <row r="205" spans="1:7" ht="15" customHeight="1">
      <c r="A205" s="95"/>
      <c r="B205" s="96"/>
      <c r="C205" s="101" t="s">
        <v>3203</v>
      </c>
      <c r="D205" s="96">
        <f t="shared" si="3"/>
        <v>0</v>
      </c>
      <c r="E205" s="104"/>
      <c r="F205" s="104"/>
      <c r="G205" s="104"/>
    </row>
    <row r="206" spans="1:7" ht="15" customHeight="1">
      <c r="A206" s="95"/>
      <c r="B206" s="96"/>
      <c r="C206" s="101" t="s">
        <v>3204</v>
      </c>
      <c r="D206" s="96">
        <f t="shared" si="3"/>
        <v>0</v>
      </c>
      <c r="E206" s="104"/>
      <c r="F206" s="104"/>
      <c r="G206" s="104"/>
    </row>
    <row r="207" spans="1:7" ht="15" customHeight="1">
      <c r="A207" s="95"/>
      <c r="B207" s="96"/>
      <c r="C207" s="101" t="s">
        <v>3205</v>
      </c>
      <c r="D207" s="96">
        <f t="shared" si="3"/>
        <v>0</v>
      </c>
      <c r="E207" s="104"/>
      <c r="F207" s="104"/>
      <c r="G207" s="104"/>
    </row>
    <row r="208" spans="1:7" ht="15" customHeight="1">
      <c r="A208" s="95"/>
      <c r="B208" s="96"/>
      <c r="C208" s="101" t="s">
        <v>3206</v>
      </c>
      <c r="D208" s="96">
        <f t="shared" si="3"/>
        <v>0</v>
      </c>
      <c r="E208" s="104"/>
      <c r="F208" s="104"/>
      <c r="G208" s="104"/>
    </row>
    <row r="209" spans="1:7" ht="15" customHeight="1">
      <c r="A209" s="95"/>
      <c r="B209" s="96"/>
      <c r="C209" s="101" t="s">
        <v>3207</v>
      </c>
      <c r="D209" s="96">
        <f t="shared" si="3"/>
        <v>0</v>
      </c>
      <c r="E209" s="104"/>
      <c r="F209" s="104"/>
      <c r="G209" s="104"/>
    </row>
    <row r="210" spans="1:7" ht="15" customHeight="1">
      <c r="A210" s="95"/>
      <c r="B210" s="96"/>
      <c r="C210" s="101" t="s">
        <v>3208</v>
      </c>
      <c r="D210" s="96">
        <f t="shared" si="3"/>
        <v>0</v>
      </c>
      <c r="E210" s="104"/>
      <c r="F210" s="104"/>
      <c r="G210" s="104"/>
    </row>
    <row r="211" spans="1:7" ht="15" customHeight="1">
      <c r="A211" s="95"/>
      <c r="B211" s="96"/>
      <c r="C211" s="101" t="s">
        <v>3209</v>
      </c>
      <c r="D211" s="96">
        <f t="shared" si="3"/>
        <v>0</v>
      </c>
      <c r="E211" s="104"/>
      <c r="F211" s="104"/>
      <c r="G211" s="104"/>
    </row>
    <row r="212" spans="1:7" ht="15" customHeight="1">
      <c r="A212" s="95"/>
      <c r="B212" s="96"/>
      <c r="C212" s="101" t="s">
        <v>3210</v>
      </c>
      <c r="D212" s="96">
        <f t="shared" si="3"/>
        <v>0</v>
      </c>
      <c r="E212" s="104"/>
      <c r="F212" s="104"/>
      <c r="G212" s="104"/>
    </row>
    <row r="213" spans="1:7" ht="15" customHeight="1">
      <c r="A213" s="95"/>
      <c r="B213" s="96"/>
      <c r="C213" s="101" t="s">
        <v>3211</v>
      </c>
      <c r="D213" s="96">
        <f t="shared" si="3"/>
        <v>0</v>
      </c>
      <c r="E213" s="104"/>
      <c r="F213" s="104"/>
      <c r="G213" s="104"/>
    </row>
    <row r="214" spans="1:7" ht="15" customHeight="1">
      <c r="A214" s="95"/>
      <c r="B214" s="96"/>
      <c r="C214" s="101" t="s">
        <v>3212</v>
      </c>
      <c r="D214" s="96">
        <f t="shared" si="3"/>
        <v>0</v>
      </c>
      <c r="E214" s="104"/>
      <c r="F214" s="104"/>
      <c r="G214" s="104"/>
    </row>
    <row r="215" spans="1:7" ht="15" customHeight="1">
      <c r="A215" s="95"/>
      <c r="B215" s="96"/>
      <c r="C215" s="101" t="s">
        <v>3213</v>
      </c>
      <c r="D215" s="96">
        <f t="shared" si="3"/>
        <v>0</v>
      </c>
      <c r="E215" s="104"/>
      <c r="F215" s="104"/>
      <c r="G215" s="104"/>
    </row>
    <row r="216" spans="1:7" ht="15" customHeight="1">
      <c r="A216" s="95"/>
      <c r="B216" s="96"/>
      <c r="C216" s="101" t="s">
        <v>3214</v>
      </c>
      <c r="D216" s="96">
        <f t="shared" si="3"/>
        <v>487</v>
      </c>
      <c r="E216" s="104">
        <v>487</v>
      </c>
      <c r="F216" s="104"/>
      <c r="G216" s="104"/>
    </row>
    <row r="217" spans="1:7" ht="15" customHeight="1">
      <c r="A217" s="95"/>
      <c r="B217" s="96"/>
      <c r="C217" s="101" t="s">
        <v>3215</v>
      </c>
      <c r="D217" s="96">
        <f t="shared" si="3"/>
        <v>0</v>
      </c>
      <c r="E217" s="104"/>
      <c r="F217" s="104"/>
      <c r="G217" s="104"/>
    </row>
    <row r="218" spans="1:7" ht="15" customHeight="1">
      <c r="A218" s="95"/>
      <c r="B218" s="96"/>
      <c r="C218" s="101" t="s">
        <v>3216</v>
      </c>
      <c r="D218" s="96">
        <f t="shared" si="3"/>
        <v>0</v>
      </c>
      <c r="E218" s="104"/>
      <c r="F218" s="104"/>
      <c r="G218" s="104"/>
    </row>
    <row r="219" spans="1:7" ht="15" customHeight="1">
      <c r="A219" s="95"/>
      <c r="B219" s="96"/>
      <c r="C219" s="101" t="s">
        <v>3217</v>
      </c>
      <c r="D219" s="96">
        <f t="shared" si="3"/>
        <v>103</v>
      </c>
      <c r="E219" s="104">
        <v>103</v>
      </c>
      <c r="F219" s="104"/>
      <c r="G219" s="104"/>
    </row>
    <row r="220" spans="1:7" ht="15" customHeight="1">
      <c r="A220" s="95"/>
      <c r="B220" s="96"/>
      <c r="C220" s="101" t="s">
        <v>3218</v>
      </c>
      <c r="D220" s="96">
        <f t="shared" si="3"/>
        <v>0</v>
      </c>
      <c r="E220" s="104"/>
      <c r="F220" s="104"/>
      <c r="G220" s="104"/>
    </row>
    <row r="221" spans="1:7" ht="15" customHeight="1">
      <c r="A221" s="95"/>
      <c r="B221" s="96"/>
      <c r="C221" s="103" t="s">
        <v>3219</v>
      </c>
      <c r="D221" s="94">
        <f t="shared" si="3"/>
        <v>0</v>
      </c>
      <c r="E221" s="94">
        <f>SUM(E222:E222)</f>
        <v>0</v>
      </c>
      <c r="F221" s="94">
        <f>SUM(F222:F222)</f>
        <v>0</v>
      </c>
      <c r="G221" s="94">
        <f>SUM(G222:G222)</f>
        <v>0</v>
      </c>
    </row>
    <row r="222" spans="1:7" ht="15" customHeight="1">
      <c r="A222" s="95"/>
      <c r="B222" s="96"/>
      <c r="C222" s="101" t="s">
        <v>3220</v>
      </c>
      <c r="D222" s="96">
        <f t="shared" si="3"/>
        <v>0</v>
      </c>
      <c r="E222" s="96">
        <f>SUM(E223:E238)</f>
        <v>0</v>
      </c>
      <c r="F222" s="96">
        <f>SUM(F223:F238)</f>
        <v>0</v>
      </c>
      <c r="G222" s="96">
        <f>SUM(G223:G238)</f>
        <v>0</v>
      </c>
    </row>
    <row r="223" spans="1:7" ht="15" customHeight="1">
      <c r="A223" s="95"/>
      <c r="B223" s="96"/>
      <c r="C223" s="101" t="s">
        <v>3221</v>
      </c>
      <c r="D223" s="96">
        <f t="shared" si="3"/>
        <v>0</v>
      </c>
      <c r="E223" s="104"/>
      <c r="F223" s="104"/>
      <c r="G223" s="104"/>
    </row>
    <row r="224" spans="1:7" ht="15" customHeight="1">
      <c r="A224" s="95"/>
      <c r="B224" s="96"/>
      <c r="C224" s="101" t="s">
        <v>3222</v>
      </c>
      <c r="D224" s="96">
        <f t="shared" si="3"/>
        <v>0</v>
      </c>
      <c r="E224" s="104"/>
      <c r="F224" s="104"/>
      <c r="G224" s="104"/>
    </row>
    <row r="225" spans="1:7" ht="15" customHeight="1">
      <c r="A225" s="95"/>
      <c r="B225" s="96"/>
      <c r="C225" s="101" t="s">
        <v>3223</v>
      </c>
      <c r="D225" s="96">
        <f t="shared" si="3"/>
        <v>0</v>
      </c>
      <c r="E225" s="104"/>
      <c r="F225" s="104"/>
      <c r="G225" s="104"/>
    </row>
    <row r="226" spans="1:7" ht="15" customHeight="1">
      <c r="A226" s="95"/>
      <c r="B226" s="96"/>
      <c r="C226" s="101" t="s">
        <v>3224</v>
      </c>
      <c r="D226" s="96">
        <f t="shared" si="3"/>
        <v>0</v>
      </c>
      <c r="E226" s="104"/>
      <c r="F226" s="104"/>
      <c r="G226" s="104"/>
    </row>
    <row r="227" spans="1:7" ht="15" customHeight="1">
      <c r="A227" s="95"/>
      <c r="B227" s="96"/>
      <c r="C227" s="101" t="s">
        <v>3225</v>
      </c>
      <c r="D227" s="96">
        <f t="shared" si="3"/>
        <v>0</v>
      </c>
      <c r="E227" s="104"/>
      <c r="F227" s="104"/>
      <c r="G227" s="104"/>
    </row>
    <row r="228" spans="1:7" ht="15" customHeight="1">
      <c r="A228" s="95"/>
      <c r="B228" s="96"/>
      <c r="C228" s="101" t="s">
        <v>3226</v>
      </c>
      <c r="D228" s="96">
        <f t="shared" si="3"/>
        <v>0</v>
      </c>
      <c r="E228" s="104"/>
      <c r="F228" s="104"/>
      <c r="G228" s="104"/>
    </row>
    <row r="229" spans="1:7" ht="15" customHeight="1">
      <c r="A229" s="95"/>
      <c r="B229" s="96"/>
      <c r="C229" s="101" t="s">
        <v>3227</v>
      </c>
      <c r="D229" s="96">
        <f t="shared" si="3"/>
        <v>0</v>
      </c>
      <c r="E229" s="104"/>
      <c r="F229" s="104"/>
      <c r="G229" s="104"/>
    </row>
    <row r="230" spans="1:7" ht="15" customHeight="1">
      <c r="A230" s="95"/>
      <c r="B230" s="96"/>
      <c r="C230" s="101" t="s">
        <v>3228</v>
      </c>
      <c r="D230" s="96">
        <f t="shared" si="3"/>
        <v>0</v>
      </c>
      <c r="E230" s="104"/>
      <c r="F230" s="104"/>
      <c r="G230" s="104"/>
    </row>
    <row r="231" spans="1:7" ht="15" customHeight="1">
      <c r="A231" s="95"/>
      <c r="B231" s="96"/>
      <c r="C231" s="101" t="s">
        <v>3229</v>
      </c>
      <c r="D231" s="96">
        <f t="shared" si="3"/>
        <v>0</v>
      </c>
      <c r="E231" s="104"/>
      <c r="F231" s="104"/>
      <c r="G231" s="104"/>
    </row>
    <row r="232" spans="1:7" ht="15" customHeight="1">
      <c r="A232" s="95"/>
      <c r="B232" s="96"/>
      <c r="C232" s="101" t="s">
        <v>3230</v>
      </c>
      <c r="D232" s="96">
        <f t="shared" si="3"/>
        <v>0</v>
      </c>
      <c r="E232" s="104"/>
      <c r="F232" s="104"/>
      <c r="G232" s="104"/>
    </row>
    <row r="233" spans="1:7" ht="15" customHeight="1">
      <c r="A233" s="95"/>
      <c r="B233" s="96"/>
      <c r="C233" s="101" t="s">
        <v>3231</v>
      </c>
      <c r="D233" s="96">
        <f t="shared" si="3"/>
        <v>0</v>
      </c>
      <c r="E233" s="104"/>
      <c r="F233" s="104"/>
      <c r="G233" s="104"/>
    </row>
    <row r="234" spans="1:7" ht="15" customHeight="1">
      <c r="A234" s="95"/>
      <c r="B234" s="96"/>
      <c r="C234" s="101" t="s">
        <v>3232</v>
      </c>
      <c r="D234" s="96">
        <f t="shared" si="3"/>
        <v>0</v>
      </c>
      <c r="E234" s="104"/>
      <c r="F234" s="104"/>
      <c r="G234" s="104"/>
    </row>
    <row r="235" spans="1:7" ht="15" customHeight="1">
      <c r="A235" s="95"/>
      <c r="B235" s="96"/>
      <c r="C235" s="101" t="s">
        <v>3233</v>
      </c>
      <c r="D235" s="96">
        <f t="shared" si="3"/>
        <v>0</v>
      </c>
      <c r="E235" s="104"/>
      <c r="F235" s="104"/>
      <c r="G235" s="104"/>
    </row>
    <row r="236" spans="1:7" ht="15" customHeight="1">
      <c r="A236" s="95"/>
      <c r="B236" s="96"/>
      <c r="C236" s="101" t="s">
        <v>3234</v>
      </c>
      <c r="D236" s="96">
        <f t="shared" si="3"/>
        <v>0</v>
      </c>
      <c r="E236" s="104"/>
      <c r="F236" s="104"/>
      <c r="G236" s="104"/>
    </row>
    <row r="237" spans="1:7" ht="15" customHeight="1">
      <c r="A237" s="95"/>
      <c r="B237" s="96"/>
      <c r="C237" s="101" t="s">
        <v>3235</v>
      </c>
      <c r="D237" s="96">
        <f t="shared" si="3"/>
        <v>0</v>
      </c>
      <c r="E237" s="104"/>
      <c r="F237" s="104"/>
      <c r="G237" s="104"/>
    </row>
    <row r="238" spans="1:7" ht="15" customHeight="1">
      <c r="A238" s="95"/>
      <c r="B238" s="96"/>
      <c r="C238" s="101" t="s">
        <v>3236</v>
      </c>
      <c r="D238" s="96">
        <f t="shared" si="3"/>
        <v>0</v>
      </c>
      <c r="E238" s="104"/>
      <c r="F238" s="104"/>
      <c r="G238" s="104"/>
    </row>
    <row r="239" spans="1:7" ht="15" customHeight="1">
      <c r="A239" s="95"/>
      <c r="B239" s="96"/>
      <c r="C239" s="103" t="s">
        <v>3237</v>
      </c>
      <c r="D239" s="94">
        <f t="shared" si="3"/>
        <v>0</v>
      </c>
      <c r="E239" s="94">
        <f>SUM(E240,E253)</f>
        <v>0</v>
      </c>
      <c r="F239" s="94">
        <f>SUM(F240,F253)</f>
        <v>0</v>
      </c>
      <c r="G239" s="94">
        <f>SUM(G240,G253)</f>
        <v>0</v>
      </c>
    </row>
    <row r="240" spans="1:7" ht="15" customHeight="1">
      <c r="A240" s="95"/>
      <c r="B240" s="96"/>
      <c r="C240" s="101" t="s">
        <v>3238</v>
      </c>
      <c r="D240" s="96">
        <f t="shared" si="3"/>
        <v>0</v>
      </c>
      <c r="E240" s="96">
        <f>SUM(E241:E252)</f>
        <v>0</v>
      </c>
      <c r="F240" s="96">
        <f>SUM(F241:F252)</f>
        <v>0</v>
      </c>
      <c r="G240" s="96">
        <f>SUM(G241:G252)</f>
        <v>0</v>
      </c>
    </row>
    <row r="241" spans="1:7" ht="15" customHeight="1">
      <c r="A241" s="95"/>
      <c r="B241" s="96"/>
      <c r="C241" s="101" t="s">
        <v>3239</v>
      </c>
      <c r="D241" s="96">
        <f t="shared" si="3"/>
        <v>0</v>
      </c>
      <c r="E241" s="104"/>
      <c r="F241" s="104"/>
      <c r="G241" s="104"/>
    </row>
    <row r="242" spans="1:7" ht="15" customHeight="1">
      <c r="A242" s="95"/>
      <c r="B242" s="96"/>
      <c r="C242" s="101" t="s">
        <v>3240</v>
      </c>
      <c r="D242" s="96">
        <f t="shared" si="3"/>
        <v>0</v>
      </c>
      <c r="E242" s="104"/>
      <c r="F242" s="104"/>
      <c r="G242" s="104"/>
    </row>
    <row r="243" spans="1:7" ht="15" customHeight="1">
      <c r="A243" s="95"/>
      <c r="B243" s="96"/>
      <c r="C243" s="101" t="s">
        <v>3241</v>
      </c>
      <c r="D243" s="96">
        <f t="shared" si="3"/>
        <v>0</v>
      </c>
      <c r="E243" s="104"/>
      <c r="F243" s="104"/>
      <c r="G243" s="104"/>
    </row>
    <row r="244" spans="1:7" ht="15" customHeight="1">
      <c r="A244" s="95"/>
      <c r="B244" s="96"/>
      <c r="C244" s="101" t="s">
        <v>3242</v>
      </c>
      <c r="D244" s="96">
        <f t="shared" si="3"/>
        <v>0</v>
      </c>
      <c r="E244" s="104"/>
      <c r="F244" s="104"/>
      <c r="G244" s="104"/>
    </row>
    <row r="245" spans="1:7" ht="15" customHeight="1">
      <c r="A245" s="95"/>
      <c r="B245" s="96"/>
      <c r="C245" s="101" t="s">
        <v>3243</v>
      </c>
      <c r="D245" s="96">
        <f t="shared" si="3"/>
        <v>0</v>
      </c>
      <c r="E245" s="104"/>
      <c r="F245" s="104"/>
      <c r="G245" s="104"/>
    </row>
    <row r="246" spans="1:7" ht="15" customHeight="1">
      <c r="A246" s="95"/>
      <c r="B246" s="96"/>
      <c r="C246" s="101" t="s">
        <v>3244</v>
      </c>
      <c r="D246" s="96">
        <f t="shared" si="3"/>
        <v>0</v>
      </c>
      <c r="E246" s="104"/>
      <c r="F246" s="104"/>
      <c r="G246" s="104"/>
    </row>
    <row r="247" spans="1:7" ht="15" customHeight="1">
      <c r="A247" s="95"/>
      <c r="B247" s="96"/>
      <c r="C247" s="101" t="s">
        <v>3245</v>
      </c>
      <c r="D247" s="96">
        <f t="shared" si="3"/>
        <v>0</v>
      </c>
      <c r="E247" s="104"/>
      <c r="F247" s="104"/>
      <c r="G247" s="104"/>
    </row>
    <row r="248" spans="1:7" ht="15" customHeight="1">
      <c r="A248" s="95"/>
      <c r="B248" s="96"/>
      <c r="C248" s="101" t="s">
        <v>3246</v>
      </c>
      <c r="D248" s="96">
        <f t="shared" si="3"/>
        <v>0</v>
      </c>
      <c r="E248" s="104"/>
      <c r="F248" s="104"/>
      <c r="G248" s="104"/>
    </row>
    <row r="249" spans="1:7" ht="15" customHeight="1">
      <c r="A249" s="95"/>
      <c r="B249" s="96"/>
      <c r="C249" s="101" t="s">
        <v>3247</v>
      </c>
      <c r="D249" s="96">
        <f t="shared" si="3"/>
        <v>0</v>
      </c>
      <c r="E249" s="104"/>
      <c r="F249" s="104"/>
      <c r="G249" s="104"/>
    </row>
    <row r="250" spans="1:7" ht="15" customHeight="1">
      <c r="A250" s="95"/>
      <c r="B250" s="96"/>
      <c r="C250" s="101" t="s">
        <v>3248</v>
      </c>
      <c r="D250" s="96">
        <f t="shared" si="3"/>
        <v>0</v>
      </c>
      <c r="E250" s="104"/>
      <c r="F250" s="104"/>
      <c r="G250" s="104"/>
    </row>
    <row r="251" spans="1:7" ht="15" customHeight="1">
      <c r="A251" s="95"/>
      <c r="B251" s="96"/>
      <c r="C251" s="101" t="s">
        <v>3249</v>
      </c>
      <c r="D251" s="96">
        <f t="shared" si="3"/>
        <v>0</v>
      </c>
      <c r="E251" s="104"/>
      <c r="F251" s="104"/>
      <c r="G251" s="104"/>
    </row>
    <row r="252" spans="1:7" ht="15" customHeight="1">
      <c r="A252" s="95"/>
      <c r="B252" s="96"/>
      <c r="C252" s="101" t="s">
        <v>3250</v>
      </c>
      <c r="D252" s="96">
        <f t="shared" si="3"/>
        <v>0</v>
      </c>
      <c r="E252" s="104"/>
      <c r="F252" s="104"/>
      <c r="G252" s="104"/>
    </row>
    <row r="253" spans="1:7" ht="13.5">
      <c r="A253" s="95"/>
      <c r="B253" s="96"/>
      <c r="C253" s="101" t="s">
        <v>3251</v>
      </c>
      <c r="D253" s="96">
        <f t="shared" si="3"/>
        <v>0</v>
      </c>
      <c r="E253" s="96">
        <f>SUM(E254:E259)</f>
        <v>0</v>
      </c>
      <c r="F253" s="96">
        <f>SUM(F254:F259)</f>
        <v>0</v>
      </c>
      <c r="G253" s="96">
        <f>SUM(G254:G259)</f>
        <v>0</v>
      </c>
    </row>
    <row r="254" spans="1:7" ht="14.25">
      <c r="A254" s="95"/>
      <c r="B254" s="96"/>
      <c r="C254" s="101" t="s">
        <v>3252</v>
      </c>
      <c r="D254" s="96">
        <f t="shared" si="3"/>
        <v>0</v>
      </c>
      <c r="E254" s="104"/>
      <c r="F254" s="104"/>
      <c r="G254" s="104"/>
    </row>
    <row r="255" spans="1:7" ht="14.25">
      <c r="A255" s="95"/>
      <c r="B255" s="96"/>
      <c r="C255" s="101" t="s">
        <v>3253</v>
      </c>
      <c r="D255" s="96">
        <f t="shared" si="3"/>
        <v>0</v>
      </c>
      <c r="E255" s="104"/>
      <c r="F255" s="104"/>
      <c r="G255" s="104"/>
    </row>
    <row r="256" spans="1:7" ht="14.25">
      <c r="A256" s="95"/>
      <c r="B256" s="96"/>
      <c r="C256" s="101" t="s">
        <v>3254</v>
      </c>
      <c r="D256" s="96">
        <f t="shared" si="3"/>
        <v>0</v>
      </c>
      <c r="E256" s="104"/>
      <c r="F256" s="104"/>
      <c r="G256" s="104"/>
    </row>
    <row r="257" spans="1:7" ht="14.25">
      <c r="A257" s="95"/>
      <c r="B257" s="96"/>
      <c r="C257" s="101" t="s">
        <v>3255</v>
      </c>
      <c r="D257" s="96">
        <f t="shared" si="3"/>
        <v>0</v>
      </c>
      <c r="E257" s="104"/>
      <c r="F257" s="104"/>
      <c r="G257" s="104"/>
    </row>
    <row r="258" spans="1:7" ht="14.25">
      <c r="A258" s="95"/>
      <c r="B258" s="96"/>
      <c r="C258" s="101" t="s">
        <v>3256</v>
      </c>
      <c r="D258" s="96">
        <f t="shared" si="3"/>
        <v>0</v>
      </c>
      <c r="E258" s="104"/>
      <c r="F258" s="104"/>
      <c r="G258" s="104"/>
    </row>
    <row r="259" spans="1:7" ht="14.25">
      <c r="A259" s="95"/>
      <c r="B259" s="96"/>
      <c r="C259" s="101" t="s">
        <v>3257</v>
      </c>
      <c r="D259" s="96">
        <f t="shared" si="3"/>
        <v>0</v>
      </c>
      <c r="E259" s="104"/>
      <c r="F259" s="104"/>
      <c r="G259" s="104"/>
    </row>
    <row r="260" spans="1:7" ht="13.5">
      <c r="A260" s="94" t="s">
        <v>3509</v>
      </c>
      <c r="B260" s="94">
        <f>SUM(B6:B14,B20:B22,B25:B27,B30:B37)</f>
        <v>16909</v>
      </c>
      <c r="C260" s="94" t="s">
        <v>3593</v>
      </c>
      <c r="D260" s="96">
        <f t="shared" si="3"/>
        <v>3999</v>
      </c>
      <c r="E260" s="94">
        <f>SUM(E6,E22,E34,E45,E100,E124,E168,E173,E177,E203,E221,E239)</f>
        <v>3999</v>
      </c>
      <c r="F260" s="94">
        <f>SUM(F6,F22,F34,F45,F100,F124,F168,F173,F177,F203,F221,F239)</f>
        <v>0</v>
      </c>
      <c r="G260" s="94">
        <f>SUM(G6,G22,G34,G45,G100,G124,G168,G173,G177,G203,G221,G239)</f>
        <v>0</v>
      </c>
    </row>
    <row r="261" spans="1:7" ht="13.5">
      <c r="A261" s="108" t="s">
        <v>3594</v>
      </c>
      <c r="B261" s="94">
        <f>SUM(B262:B262)</f>
        <v>0</v>
      </c>
      <c r="C261" s="108" t="s">
        <v>3595</v>
      </c>
      <c r="D261" s="96">
        <f t="shared" si="3"/>
        <v>0</v>
      </c>
      <c r="E261" s="94">
        <f>SUM(E262:E262)</f>
        <v>0</v>
      </c>
      <c r="F261" s="94">
        <f>SUM(F262:F262)</f>
        <v>0</v>
      </c>
      <c r="G261" s="94">
        <f>SUM(G262:G262)</f>
        <v>0</v>
      </c>
    </row>
    <row r="262" spans="1:7" ht="14.25">
      <c r="A262" s="102" t="s">
        <v>3258</v>
      </c>
      <c r="B262" s="104">
        <f>SUM(B263:B264)</f>
        <v>0</v>
      </c>
      <c r="C262" s="102" t="s">
        <v>3259</v>
      </c>
      <c r="D262" s="96">
        <f t="shared" si="3"/>
        <v>0</v>
      </c>
      <c r="E262" s="96">
        <f>SUM(E263:E264)</f>
        <v>0</v>
      </c>
      <c r="F262" s="96">
        <f>SUM(F263:F264)</f>
        <v>0</v>
      </c>
      <c r="G262" s="96">
        <f>SUM(G263:G264)</f>
        <v>0</v>
      </c>
    </row>
    <row r="263" spans="1:7" ht="14.25">
      <c r="A263" s="102" t="s">
        <v>3260</v>
      </c>
      <c r="B263" s="104"/>
      <c r="C263" s="102" t="s">
        <v>3261</v>
      </c>
      <c r="D263" s="96">
        <f aca="true" t="shared" si="4" ref="D263:D271">E263+F263+G263</f>
        <v>0</v>
      </c>
      <c r="E263" s="104"/>
      <c r="F263" s="104"/>
      <c r="G263" s="104"/>
    </row>
    <row r="264" spans="1:7" ht="14.25">
      <c r="A264" s="102" t="s">
        <v>3262</v>
      </c>
      <c r="B264" s="104"/>
      <c r="C264" s="102" t="s">
        <v>3263</v>
      </c>
      <c r="D264" s="96">
        <f t="shared" si="4"/>
        <v>0</v>
      </c>
      <c r="E264" s="104"/>
      <c r="F264" s="104"/>
      <c r="G264" s="104"/>
    </row>
    <row r="265" spans="1:7" ht="14.25">
      <c r="A265" s="109" t="s">
        <v>3540</v>
      </c>
      <c r="B265" s="93"/>
      <c r="C265" s="108" t="s">
        <v>3543</v>
      </c>
      <c r="D265" s="96">
        <f t="shared" si="4"/>
        <v>12910</v>
      </c>
      <c r="E265" s="94">
        <v>12910</v>
      </c>
      <c r="F265" s="94"/>
      <c r="G265" s="94"/>
    </row>
    <row r="266" spans="1:7" ht="14.25">
      <c r="A266" s="109" t="s">
        <v>3604</v>
      </c>
      <c r="B266" s="94">
        <f>SUM(B267:B267)</f>
        <v>0</v>
      </c>
      <c r="C266" s="108" t="s">
        <v>3706</v>
      </c>
      <c r="D266" s="96">
        <f t="shared" si="4"/>
        <v>0</v>
      </c>
      <c r="E266" s="93"/>
      <c r="F266" s="93"/>
      <c r="G266" s="93"/>
    </row>
    <row r="267" spans="1:7" ht="14.25">
      <c r="A267" s="110" t="s">
        <v>3264</v>
      </c>
      <c r="B267" s="104"/>
      <c r="C267" s="111" t="s">
        <v>3265</v>
      </c>
      <c r="D267" s="96">
        <f t="shared" si="4"/>
        <v>0</v>
      </c>
      <c r="E267" s="96">
        <f>SUM(E268:E270)</f>
        <v>0</v>
      </c>
      <c r="F267" s="96">
        <f>SUM(F268:F270)</f>
        <v>0</v>
      </c>
      <c r="G267" s="96">
        <f>SUM(G268:G270)</f>
        <v>0</v>
      </c>
    </row>
    <row r="268" spans="1:7" ht="14.25">
      <c r="A268" s="112" t="s">
        <v>3702</v>
      </c>
      <c r="B268" s="94">
        <f>SUM(B269:B269)</f>
        <v>0</v>
      </c>
      <c r="C268" s="113" t="s">
        <v>3266</v>
      </c>
      <c r="D268" s="96">
        <f t="shared" si="4"/>
        <v>0</v>
      </c>
      <c r="E268" s="104"/>
      <c r="F268" s="104"/>
      <c r="G268" s="104"/>
    </row>
    <row r="269" spans="1:7" ht="14.25">
      <c r="A269" s="110" t="s">
        <v>3267</v>
      </c>
      <c r="B269" s="104"/>
      <c r="C269" s="113" t="s">
        <v>3268</v>
      </c>
      <c r="D269" s="96">
        <f t="shared" si="4"/>
        <v>0</v>
      </c>
      <c r="E269" s="104"/>
      <c r="F269" s="104"/>
      <c r="G269" s="104"/>
    </row>
    <row r="270" spans="1:7" ht="14.25">
      <c r="A270" s="111"/>
      <c r="B270" s="104"/>
      <c r="C270" s="113" t="s">
        <v>3269</v>
      </c>
      <c r="D270" s="96">
        <f t="shared" si="4"/>
        <v>0</v>
      </c>
      <c r="E270" s="104"/>
      <c r="F270" s="104"/>
      <c r="G270" s="104"/>
    </row>
    <row r="271" spans="1:7" ht="14.25">
      <c r="A271" s="94" t="s">
        <v>3623</v>
      </c>
      <c r="B271" s="93">
        <f>SUM(B260,B261,B265,B266,B268)</f>
        <v>16909</v>
      </c>
      <c r="C271" s="94" t="s">
        <v>3624</v>
      </c>
      <c r="D271" s="96">
        <f t="shared" si="4"/>
        <v>16909</v>
      </c>
      <c r="E271" s="93">
        <f>SUM(E260,E261,E265,E266,E267)</f>
        <v>16909</v>
      </c>
      <c r="F271" s="93">
        <f>SUM(F260,F261,F265,F266,F267)</f>
        <v>0</v>
      </c>
      <c r="G271" s="93">
        <f>SUM(G260,G261,G265,G266,G267)</f>
        <v>0</v>
      </c>
    </row>
  </sheetData>
  <sheetProtection/>
  <mergeCells count="3">
    <mergeCell ref="A2:G2"/>
    <mergeCell ref="A4:B4"/>
    <mergeCell ref="C4:G4"/>
  </mergeCells>
  <printOptions/>
  <pageMargins left="0.75" right="0.75" top="1" bottom="1" header="0.5" footer="0.5"/>
  <pageSetup orientation="portrait" paperSize="9"/>
</worksheet>
</file>

<file path=xl/worksheets/sheet27.xml><?xml version="1.0" encoding="utf-8"?>
<worksheet xmlns="http://schemas.openxmlformats.org/spreadsheetml/2006/main" xmlns:r="http://schemas.openxmlformats.org/officeDocument/2006/relationships">
  <sheetPr>
    <pageSetUpPr fitToPage="1"/>
  </sheetPr>
  <dimension ref="A1:B27"/>
  <sheetViews>
    <sheetView zoomScaleSheetLayoutView="100" workbookViewId="0" topLeftCell="A4">
      <selection activeCell="A9" sqref="A9"/>
    </sheetView>
  </sheetViews>
  <sheetFormatPr defaultColWidth="39.25390625" defaultRowHeight="13.5"/>
  <cols>
    <col min="1" max="1" width="59.00390625" style="74" customWidth="1"/>
    <col min="2" max="2" width="35.875" style="74" customWidth="1"/>
    <col min="3" max="16384" width="39.25390625" style="75" customWidth="1"/>
  </cols>
  <sheetData>
    <row r="1" spans="1:2" ht="24" customHeight="1">
      <c r="A1" s="76" t="s">
        <v>3276</v>
      </c>
      <c r="B1" s="77"/>
    </row>
    <row r="2" spans="1:2" ht="39" customHeight="1">
      <c r="A2" s="614" t="s">
        <v>3277</v>
      </c>
      <c r="B2" s="614"/>
    </row>
    <row r="3" spans="1:2" ht="14.25">
      <c r="A3" s="78"/>
      <c r="B3" s="79" t="s">
        <v>3454</v>
      </c>
    </row>
    <row r="4" spans="1:2" ht="31.5" customHeight="1">
      <c r="A4" s="80" t="s">
        <v>2767</v>
      </c>
      <c r="B4" s="80" t="s">
        <v>3553</v>
      </c>
    </row>
    <row r="5" spans="1:2" ht="31.5" customHeight="1">
      <c r="A5" s="81" t="s">
        <v>3596</v>
      </c>
      <c r="B5" s="82">
        <f>SUM(B6:B26)</f>
        <v>0</v>
      </c>
    </row>
    <row r="6" spans="1:2" ht="31.5" customHeight="1">
      <c r="A6" s="83" t="s">
        <v>2970</v>
      </c>
      <c r="B6" s="84"/>
    </row>
    <row r="7" spans="1:2" ht="31.5" customHeight="1">
      <c r="A7" s="83" t="s">
        <v>3278</v>
      </c>
      <c r="B7" s="85"/>
    </row>
    <row r="8" spans="1:2" ht="31.5" customHeight="1">
      <c r="A8" s="83" t="s">
        <v>3279</v>
      </c>
      <c r="B8" s="85"/>
    </row>
    <row r="9" spans="1:2" ht="31.5" customHeight="1">
      <c r="A9" s="83" t="s">
        <v>3280</v>
      </c>
      <c r="B9" s="84"/>
    </row>
    <row r="10" spans="1:2" ht="31.5" customHeight="1">
      <c r="A10" s="83" t="s">
        <v>3281</v>
      </c>
      <c r="B10" s="84"/>
    </row>
    <row r="11" spans="1:2" ht="31.5" customHeight="1">
      <c r="A11" s="83" t="s">
        <v>3282</v>
      </c>
      <c r="B11" s="84"/>
    </row>
    <row r="12" spans="1:2" ht="31.5" customHeight="1">
      <c r="A12" s="83" t="s">
        <v>3283</v>
      </c>
      <c r="B12" s="84"/>
    </row>
    <row r="13" spans="1:2" ht="31.5" customHeight="1">
      <c r="A13" s="83" t="s">
        <v>3284</v>
      </c>
      <c r="B13" s="85"/>
    </row>
    <row r="14" spans="1:2" ht="31.5" customHeight="1">
      <c r="A14" s="86" t="s">
        <v>3285</v>
      </c>
      <c r="B14" s="85"/>
    </row>
    <row r="15" spans="1:2" ht="31.5" customHeight="1">
      <c r="A15" s="86" t="s">
        <v>3286</v>
      </c>
      <c r="B15" s="87"/>
    </row>
    <row r="16" spans="1:2" ht="31.5" customHeight="1">
      <c r="A16" s="83" t="s">
        <v>3287</v>
      </c>
      <c r="B16" s="85"/>
    </row>
    <row r="17" spans="1:2" ht="31.5" customHeight="1">
      <c r="A17" s="83" t="s">
        <v>3288</v>
      </c>
      <c r="B17" s="85"/>
    </row>
    <row r="18" spans="1:2" ht="31.5" customHeight="1">
      <c r="A18" s="86" t="s">
        <v>3289</v>
      </c>
      <c r="B18" s="84"/>
    </row>
    <row r="19" spans="1:2" ht="31.5" customHeight="1">
      <c r="A19" s="83" t="s">
        <v>3290</v>
      </c>
      <c r="B19" s="85"/>
    </row>
    <row r="20" spans="1:2" ht="31.5" customHeight="1">
      <c r="A20" s="86" t="s">
        <v>3291</v>
      </c>
      <c r="B20" s="84"/>
    </row>
    <row r="21" spans="1:2" ht="31.5" customHeight="1">
      <c r="A21" s="83" t="s">
        <v>3292</v>
      </c>
      <c r="B21" s="84"/>
    </row>
    <row r="22" spans="1:2" ht="31.5" customHeight="1">
      <c r="A22" s="83" t="s">
        <v>3293</v>
      </c>
      <c r="B22" s="85"/>
    </row>
    <row r="23" spans="1:2" ht="31.5" customHeight="1">
      <c r="A23" s="88" t="s">
        <v>3294</v>
      </c>
      <c r="B23" s="85"/>
    </row>
    <row r="24" spans="1:2" ht="31.5" customHeight="1">
      <c r="A24" s="83" t="s">
        <v>3295</v>
      </c>
      <c r="B24" s="85"/>
    </row>
    <row r="25" spans="1:2" ht="31.5" customHeight="1">
      <c r="A25" s="88" t="s">
        <v>3296</v>
      </c>
      <c r="B25" s="85"/>
    </row>
    <row r="26" spans="1:2" ht="31.5" customHeight="1">
      <c r="A26" s="88" t="s">
        <v>3297</v>
      </c>
      <c r="B26" s="85"/>
    </row>
    <row r="27" spans="1:2" ht="14.25">
      <c r="A27" s="615" t="s">
        <v>3298</v>
      </c>
      <c r="B27" s="615"/>
    </row>
  </sheetData>
  <sheetProtection/>
  <mergeCells count="2">
    <mergeCell ref="A2:B2"/>
    <mergeCell ref="A27:B27"/>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95"/>
</worksheet>
</file>

<file path=xl/worksheets/sheet28.xml><?xml version="1.0" encoding="utf-8"?>
<worksheet xmlns="http://schemas.openxmlformats.org/spreadsheetml/2006/main" xmlns:r="http://schemas.openxmlformats.org/officeDocument/2006/relationships">
  <sheetPr>
    <pageSetUpPr fitToPage="1"/>
  </sheetPr>
  <dimension ref="A1:B26"/>
  <sheetViews>
    <sheetView zoomScaleSheetLayoutView="100" workbookViewId="0" topLeftCell="A1">
      <selection activeCell="A2" sqref="A2:B2"/>
    </sheetView>
  </sheetViews>
  <sheetFormatPr defaultColWidth="8.875" defaultRowHeight="13.5"/>
  <cols>
    <col min="1" max="1" width="57.75390625" style="63" customWidth="1"/>
    <col min="2" max="2" width="37.875" style="63" customWidth="1"/>
    <col min="3" max="16384" width="8.875" style="64" customWidth="1"/>
  </cols>
  <sheetData>
    <row r="1" ht="29.25" customHeight="1">
      <c r="A1" s="65" t="s">
        <v>3299</v>
      </c>
    </row>
    <row r="2" spans="1:2" ht="25.5">
      <c r="A2" s="616" t="s">
        <v>3300</v>
      </c>
      <c r="B2" s="616"/>
    </row>
    <row r="3" spans="1:2" ht="14.25">
      <c r="A3" s="66"/>
      <c r="B3" s="67" t="s">
        <v>3454</v>
      </c>
    </row>
    <row r="4" spans="1:2" ht="24.75" customHeight="1">
      <c r="A4" s="68" t="s">
        <v>2767</v>
      </c>
      <c r="B4" s="68" t="s">
        <v>3553</v>
      </c>
    </row>
    <row r="5" spans="1:2" s="62" customFormat="1" ht="24.75" customHeight="1">
      <c r="A5" s="69" t="s">
        <v>3597</v>
      </c>
      <c r="B5" s="70"/>
    </row>
    <row r="6" spans="1:2" s="62" customFormat="1" ht="24.75" customHeight="1">
      <c r="A6" s="71" t="s">
        <v>3301</v>
      </c>
      <c r="B6" s="72"/>
    </row>
    <row r="7" spans="1:2" s="62" customFormat="1" ht="24.75" customHeight="1">
      <c r="A7" s="73" t="s">
        <v>3302</v>
      </c>
      <c r="B7" s="72"/>
    </row>
    <row r="8" spans="1:2" s="62" customFormat="1" ht="24.75" customHeight="1">
      <c r="A8" s="73" t="s">
        <v>3303</v>
      </c>
      <c r="B8" s="72"/>
    </row>
    <row r="9" spans="1:2" s="62" customFormat="1" ht="24.75" customHeight="1">
      <c r="A9" s="73" t="s">
        <v>3304</v>
      </c>
      <c r="B9" s="72"/>
    </row>
    <row r="10" spans="1:2" s="62" customFormat="1" ht="24.75" customHeight="1">
      <c r="A10" s="73" t="s">
        <v>3305</v>
      </c>
      <c r="B10" s="72"/>
    </row>
    <row r="11" spans="1:2" s="62" customFormat="1" ht="24.75" customHeight="1">
      <c r="A11" s="71" t="s">
        <v>3306</v>
      </c>
      <c r="B11" s="72"/>
    </row>
    <row r="12" spans="1:2" s="62" customFormat="1" ht="24.75" customHeight="1">
      <c r="A12" s="71" t="s">
        <v>3307</v>
      </c>
      <c r="B12" s="72"/>
    </row>
    <row r="13" spans="1:2" s="62" customFormat="1" ht="24.75" customHeight="1">
      <c r="A13" s="73" t="s">
        <v>3308</v>
      </c>
      <c r="B13" s="72"/>
    </row>
    <row r="14" spans="1:2" ht="24.75" customHeight="1">
      <c r="A14" s="73" t="s">
        <v>3309</v>
      </c>
      <c r="B14" s="72"/>
    </row>
    <row r="15" spans="1:2" ht="24.75" customHeight="1">
      <c r="A15" s="73" t="s">
        <v>3310</v>
      </c>
      <c r="B15" s="72"/>
    </row>
    <row r="16" spans="1:2" ht="24.75" customHeight="1">
      <c r="A16" s="73" t="s">
        <v>3311</v>
      </c>
      <c r="B16" s="72"/>
    </row>
    <row r="17" spans="1:2" ht="24.75" customHeight="1">
      <c r="A17" s="73" t="s">
        <v>3312</v>
      </c>
      <c r="B17" s="72"/>
    </row>
    <row r="18" spans="1:2" ht="24.75" customHeight="1">
      <c r="A18" s="73" t="s">
        <v>3313</v>
      </c>
      <c r="B18" s="72"/>
    </row>
    <row r="19" spans="1:2" ht="24.75" customHeight="1">
      <c r="A19" s="73" t="s">
        <v>3314</v>
      </c>
      <c r="B19" s="72"/>
    </row>
    <row r="20" spans="1:2" ht="24.75" customHeight="1">
      <c r="A20" s="73" t="s">
        <v>3315</v>
      </c>
      <c r="B20" s="72"/>
    </row>
    <row r="21" spans="1:2" ht="24.75" customHeight="1">
      <c r="A21" s="73" t="s">
        <v>3316</v>
      </c>
      <c r="B21" s="72"/>
    </row>
    <row r="22" spans="1:2" ht="24.75" customHeight="1">
      <c r="A22" s="73" t="s">
        <v>3317</v>
      </c>
      <c r="B22" s="72"/>
    </row>
    <row r="23" spans="1:2" ht="24.75" customHeight="1">
      <c r="A23" s="73" t="s">
        <v>3318</v>
      </c>
      <c r="B23" s="72"/>
    </row>
    <row r="24" spans="1:2" ht="24.75" customHeight="1">
      <c r="A24" s="73" t="s">
        <v>3319</v>
      </c>
      <c r="B24" s="72"/>
    </row>
    <row r="25" spans="1:2" ht="24.75" customHeight="1">
      <c r="A25" s="73" t="s">
        <v>3320</v>
      </c>
      <c r="B25" s="72"/>
    </row>
    <row r="26" spans="1:2" ht="24" customHeight="1">
      <c r="A26" s="617" t="s">
        <v>3321</v>
      </c>
      <c r="B26" s="618"/>
    </row>
  </sheetData>
  <sheetProtection/>
  <mergeCells count="2">
    <mergeCell ref="A2:B2"/>
    <mergeCell ref="A26:B26"/>
  </mergeCells>
  <printOptions horizontalCentered="1" verticalCentered="1"/>
  <pageMargins left="0.551181102362205" right="0.551181102362205" top="0.78740157480315" bottom="0.590551181102362" header="0.590551181102362" footer="0.15748031496063"/>
  <pageSetup firstPageNumber="135" useFirstPageNumber="1" fitToHeight="1" fitToWidth="1" orientation="portrait" paperSize="9"/>
</worksheet>
</file>

<file path=xl/worksheets/sheet29.xml><?xml version="1.0" encoding="utf-8"?>
<worksheet xmlns="http://schemas.openxmlformats.org/spreadsheetml/2006/main" xmlns:r="http://schemas.openxmlformats.org/officeDocument/2006/relationships">
  <sheetPr>
    <pageSetUpPr fitToPage="1"/>
  </sheetPr>
  <dimension ref="A1:D28"/>
  <sheetViews>
    <sheetView zoomScaleSheetLayoutView="100" workbookViewId="0" topLeftCell="A1">
      <selection activeCell="A4" sqref="A4:D28"/>
    </sheetView>
  </sheetViews>
  <sheetFormatPr defaultColWidth="8.875" defaultRowHeight="13.5"/>
  <cols>
    <col min="1" max="1" width="47.875" style="60" customWidth="1"/>
    <col min="2" max="2" width="15.75390625" style="60" customWidth="1"/>
    <col min="3" max="3" width="8.875" style="60" customWidth="1"/>
    <col min="4" max="4" width="18.50390625" style="60" customWidth="1"/>
    <col min="5" max="16384" width="8.875" style="60" customWidth="1"/>
  </cols>
  <sheetData>
    <row r="1" s="58" customFormat="1" ht="25.5" customHeight="1">
      <c r="A1" s="58" t="s">
        <v>2401</v>
      </c>
    </row>
    <row r="2" spans="1:4" ht="41.25" customHeight="1">
      <c r="A2" s="619" t="s">
        <v>3322</v>
      </c>
      <c r="B2" s="620"/>
      <c r="C2" s="620"/>
      <c r="D2" s="621"/>
    </row>
    <row r="3" spans="1:4" ht="26.25" customHeight="1">
      <c r="A3" s="35"/>
      <c r="B3" s="61"/>
      <c r="D3" s="34" t="s">
        <v>2399</v>
      </c>
    </row>
    <row r="4" spans="1:4" ht="30" customHeight="1">
      <c r="A4" s="49" t="s">
        <v>3363</v>
      </c>
      <c r="B4" s="49" t="s">
        <v>1898</v>
      </c>
      <c r="C4" s="50" t="s">
        <v>3553</v>
      </c>
      <c r="D4" s="49" t="s">
        <v>2400</v>
      </c>
    </row>
    <row r="5" spans="1:4" ht="30" customHeight="1">
      <c r="A5" s="51" t="s">
        <v>3610</v>
      </c>
      <c r="B5" s="52">
        <f>SUM(B6:B7)</f>
        <v>40</v>
      </c>
      <c r="C5" s="52">
        <f>SUM(C6:C7)</f>
        <v>40</v>
      </c>
      <c r="D5" s="433">
        <f>C5/B5*100</f>
        <v>100</v>
      </c>
    </row>
    <row r="6" spans="1:4" ht="30" customHeight="1">
      <c r="A6" s="53" t="s">
        <v>3324</v>
      </c>
      <c r="B6" s="52"/>
      <c r="C6" s="52"/>
      <c r="D6" s="433" t="e">
        <f aca="true" t="shared" si="0" ref="D6:D28">C6/B6*100</f>
        <v>#DIV/0!</v>
      </c>
    </row>
    <row r="7" spans="1:4" ht="30" customHeight="1">
      <c r="A7" s="53" t="s">
        <v>3325</v>
      </c>
      <c r="B7" s="52">
        <v>40</v>
      </c>
      <c r="C7" s="52">
        <v>40</v>
      </c>
      <c r="D7" s="433">
        <f t="shared" si="0"/>
        <v>100</v>
      </c>
    </row>
    <row r="8" spans="1:4" ht="30" customHeight="1">
      <c r="A8" s="51" t="s">
        <v>3612</v>
      </c>
      <c r="B8" s="52">
        <f>SUM(B9:B12)</f>
        <v>0</v>
      </c>
      <c r="C8" s="52">
        <f>SUM(C9:C12)</f>
        <v>0</v>
      </c>
      <c r="D8" s="433" t="e">
        <f t="shared" si="0"/>
        <v>#DIV/0!</v>
      </c>
    </row>
    <row r="9" spans="1:4" ht="30" customHeight="1">
      <c r="A9" s="53" t="s">
        <v>3326</v>
      </c>
      <c r="B9" s="52"/>
      <c r="C9" s="52"/>
      <c r="D9" s="433" t="e">
        <f t="shared" si="0"/>
        <v>#DIV/0!</v>
      </c>
    </row>
    <row r="10" spans="1:4" ht="30" customHeight="1">
      <c r="A10" s="53" t="s">
        <v>3327</v>
      </c>
      <c r="B10" s="52"/>
      <c r="C10" s="52"/>
      <c r="D10" s="433" t="e">
        <f t="shared" si="0"/>
        <v>#DIV/0!</v>
      </c>
    </row>
    <row r="11" spans="1:4" ht="30" customHeight="1">
      <c r="A11" s="434" t="s">
        <v>3328</v>
      </c>
      <c r="B11" s="52"/>
      <c r="C11" s="52"/>
      <c r="D11" s="433" t="e">
        <f t="shared" si="0"/>
        <v>#DIV/0!</v>
      </c>
    </row>
    <row r="12" spans="1:4" ht="30" customHeight="1">
      <c r="A12" s="53" t="s">
        <v>3329</v>
      </c>
      <c r="B12" s="52"/>
      <c r="C12" s="52"/>
      <c r="D12" s="433" t="e">
        <f t="shared" si="0"/>
        <v>#DIV/0!</v>
      </c>
    </row>
    <row r="13" spans="1:4" ht="30" customHeight="1">
      <c r="A13" s="51" t="s">
        <v>3614</v>
      </c>
      <c r="B13" s="52">
        <f>SUM(B14:B17)</f>
        <v>0</v>
      </c>
      <c r="C13" s="52">
        <f>SUM(C14:C17)</f>
        <v>0</v>
      </c>
      <c r="D13" s="433" t="e">
        <f t="shared" si="0"/>
        <v>#DIV/0!</v>
      </c>
    </row>
    <row r="14" spans="1:4" ht="30" customHeight="1">
      <c r="A14" s="53" t="s">
        <v>3330</v>
      </c>
      <c r="B14" s="52"/>
      <c r="C14" s="52"/>
      <c r="D14" s="433" t="e">
        <f t="shared" si="0"/>
        <v>#DIV/0!</v>
      </c>
    </row>
    <row r="15" spans="1:4" ht="30" customHeight="1">
      <c r="A15" s="53" t="s">
        <v>3331</v>
      </c>
      <c r="B15" s="52"/>
      <c r="C15" s="52"/>
      <c r="D15" s="433" t="e">
        <f t="shared" si="0"/>
        <v>#DIV/0!</v>
      </c>
    </row>
    <row r="16" spans="1:4" ht="30" customHeight="1">
      <c r="A16" s="434" t="s">
        <v>3332</v>
      </c>
      <c r="B16" s="52"/>
      <c r="C16" s="52"/>
      <c r="D16" s="433" t="e">
        <f t="shared" si="0"/>
        <v>#DIV/0!</v>
      </c>
    </row>
    <row r="17" spans="1:4" ht="30" customHeight="1">
      <c r="A17" s="53" t="s">
        <v>3333</v>
      </c>
      <c r="B17" s="52"/>
      <c r="C17" s="52"/>
      <c r="D17" s="433" t="e">
        <f t="shared" si="0"/>
        <v>#DIV/0!</v>
      </c>
    </row>
    <row r="18" spans="1:4" ht="30" customHeight="1">
      <c r="A18" s="51" t="s">
        <v>3616</v>
      </c>
      <c r="B18" s="52">
        <f>SUM(B19:B21)</f>
        <v>0</v>
      </c>
      <c r="C18" s="52">
        <f>SUM(C19:C21)</f>
        <v>0</v>
      </c>
      <c r="D18" s="433" t="e">
        <f t="shared" si="0"/>
        <v>#DIV/0!</v>
      </c>
    </row>
    <row r="19" spans="1:4" ht="30" customHeight="1">
      <c r="A19" s="434" t="s">
        <v>3334</v>
      </c>
      <c r="B19" s="52"/>
      <c r="C19" s="52"/>
      <c r="D19" s="433" t="e">
        <f t="shared" si="0"/>
        <v>#DIV/0!</v>
      </c>
    </row>
    <row r="20" spans="1:4" ht="30" customHeight="1">
      <c r="A20" s="434" t="s">
        <v>3335</v>
      </c>
      <c r="B20" s="52"/>
      <c r="C20" s="52"/>
      <c r="D20" s="433" t="e">
        <f t="shared" si="0"/>
        <v>#DIV/0!</v>
      </c>
    </row>
    <row r="21" spans="1:4" ht="30" customHeight="1">
      <c r="A21" s="434" t="s">
        <v>3336</v>
      </c>
      <c r="B21" s="52"/>
      <c r="C21" s="52"/>
      <c r="D21" s="433" t="e">
        <f t="shared" si="0"/>
        <v>#DIV/0!</v>
      </c>
    </row>
    <row r="22" spans="1:4" ht="30" customHeight="1">
      <c r="A22" s="51" t="s">
        <v>3337</v>
      </c>
      <c r="B22" s="52">
        <f>SUM(B23)</f>
        <v>0</v>
      </c>
      <c r="C22" s="52">
        <f>SUM(C23)</f>
        <v>0</v>
      </c>
      <c r="D22" s="433" t="e">
        <f t="shared" si="0"/>
        <v>#DIV/0!</v>
      </c>
    </row>
    <row r="23" spans="1:4" ht="30" customHeight="1">
      <c r="A23" s="53" t="s">
        <v>3338</v>
      </c>
      <c r="B23" s="52"/>
      <c r="C23" s="52"/>
      <c r="D23" s="433" t="e">
        <f t="shared" si="0"/>
        <v>#DIV/0!</v>
      </c>
    </row>
    <row r="24" spans="1:4" ht="30" customHeight="1">
      <c r="A24" s="44" t="s">
        <v>3339</v>
      </c>
      <c r="B24" s="54">
        <f>SUM(B5,B8,B13,B18,B22)</f>
        <v>40</v>
      </c>
      <c r="C24" s="54">
        <f>SUM(C5,C8,C13,C18,C22)</f>
        <v>40</v>
      </c>
      <c r="D24" s="433">
        <f t="shared" si="0"/>
        <v>100</v>
      </c>
    </row>
    <row r="25" spans="1:4" ht="30" customHeight="1">
      <c r="A25" s="44" t="s">
        <v>3340</v>
      </c>
      <c r="B25" s="55"/>
      <c r="C25" s="55"/>
      <c r="D25" s="433" t="e">
        <f t="shared" si="0"/>
        <v>#DIV/0!</v>
      </c>
    </row>
    <row r="26" spans="1:4" ht="30" customHeight="1">
      <c r="A26" s="435"/>
      <c r="B26" s="55"/>
      <c r="C26" s="55"/>
      <c r="D26" s="433" t="e">
        <f t="shared" si="0"/>
        <v>#DIV/0!</v>
      </c>
    </row>
    <row r="27" spans="1:4" ht="30" customHeight="1">
      <c r="A27" s="43"/>
      <c r="B27" s="55"/>
      <c r="C27" s="55"/>
      <c r="D27" s="433" t="e">
        <f t="shared" si="0"/>
        <v>#DIV/0!</v>
      </c>
    </row>
    <row r="28" spans="1:4" ht="30" customHeight="1">
      <c r="A28" s="56" t="s">
        <v>3341</v>
      </c>
      <c r="B28" s="57">
        <f>SUM(B24,B25)</f>
        <v>40</v>
      </c>
      <c r="C28" s="57">
        <f>SUM(C24,C25)</f>
        <v>40</v>
      </c>
      <c r="D28" s="433">
        <f t="shared" si="0"/>
        <v>100</v>
      </c>
    </row>
  </sheetData>
  <sheetProtection/>
  <mergeCells count="1">
    <mergeCell ref="A2:D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93"/>
</worksheet>
</file>

<file path=xl/worksheets/sheet3.xml><?xml version="1.0" encoding="utf-8"?>
<worksheet xmlns="http://schemas.openxmlformats.org/spreadsheetml/2006/main" xmlns:r="http://schemas.openxmlformats.org/officeDocument/2006/relationships">
  <dimension ref="A1:H55"/>
  <sheetViews>
    <sheetView zoomScaleSheetLayoutView="100" workbookViewId="0" topLeftCell="A34">
      <selection activeCell="H9" sqref="H9"/>
    </sheetView>
  </sheetViews>
  <sheetFormatPr defaultColWidth="9.00390625" defaultRowHeight="13.5"/>
  <cols>
    <col min="1" max="1" width="31.50390625" style="0" customWidth="1"/>
    <col min="2" max="2" width="8.875" style="0" customWidth="1"/>
    <col min="4" max="4" width="13.875" style="0" customWidth="1"/>
    <col min="5" max="5" width="33.875" style="0" customWidth="1"/>
    <col min="6" max="6" width="9.25390625" style="0" customWidth="1"/>
    <col min="7" max="7" width="7.625" style="0" customWidth="1"/>
    <col min="8" max="8" width="12.875" style="0" customWidth="1"/>
  </cols>
  <sheetData>
    <row r="1" spans="1:7" ht="14.25">
      <c r="A1" s="335" t="s">
        <v>3452</v>
      </c>
      <c r="B1" s="336"/>
      <c r="C1" s="336"/>
      <c r="D1" s="336"/>
      <c r="E1" s="336"/>
      <c r="F1" s="336"/>
      <c r="G1" s="336"/>
    </row>
    <row r="2" spans="1:8" ht="20.25">
      <c r="A2" s="564" t="s">
        <v>3453</v>
      </c>
      <c r="B2" s="564"/>
      <c r="C2" s="564"/>
      <c r="D2" s="564"/>
      <c r="E2" s="564"/>
      <c r="F2" s="564"/>
      <c r="G2" s="564"/>
      <c r="H2" s="564"/>
    </row>
    <row r="3" spans="1:8" ht="13.5">
      <c r="A3" s="336"/>
      <c r="B3" s="337"/>
      <c r="C3" s="337"/>
      <c r="D3" s="337"/>
      <c r="E3" s="337"/>
      <c r="F3" s="337"/>
      <c r="G3" s="565" t="s">
        <v>3454</v>
      </c>
      <c r="H3" s="565"/>
    </row>
    <row r="4" spans="1:8" ht="18" customHeight="1">
      <c r="A4" s="338" t="s">
        <v>3455</v>
      </c>
      <c r="B4" s="339" t="s">
        <v>3456</v>
      </c>
      <c r="C4" s="339" t="s">
        <v>1900</v>
      </c>
      <c r="D4" s="339" t="s">
        <v>1901</v>
      </c>
      <c r="E4" s="339" t="s">
        <v>3455</v>
      </c>
      <c r="F4" s="339" t="s">
        <v>3456</v>
      </c>
      <c r="G4" s="339" t="s">
        <v>1900</v>
      </c>
      <c r="H4" s="339" t="s">
        <v>1901</v>
      </c>
    </row>
    <row r="5" spans="1:8" ht="18" customHeight="1">
      <c r="A5" s="340" t="s">
        <v>3457</v>
      </c>
      <c r="B5" s="341">
        <f>SUM(B6:B22)</f>
        <v>14099</v>
      </c>
      <c r="C5" s="342">
        <f>SUM(C6:C22)</f>
        <v>13983</v>
      </c>
      <c r="D5" s="343">
        <f>C5/B5*100</f>
        <v>99.17724661323498</v>
      </c>
      <c r="E5" s="344" t="s">
        <v>3458</v>
      </c>
      <c r="F5" s="345">
        <v>9176</v>
      </c>
      <c r="G5" s="346">
        <v>10919</v>
      </c>
      <c r="H5" s="343">
        <f>G5/F5*100</f>
        <v>118.99520488230166</v>
      </c>
    </row>
    <row r="6" spans="1:8" ht="18" customHeight="1">
      <c r="A6" s="344" t="s">
        <v>3459</v>
      </c>
      <c r="B6" s="346">
        <v>8850</v>
      </c>
      <c r="C6" s="346">
        <v>8049</v>
      </c>
      <c r="D6" s="343">
        <f aca="true" t="shared" si="0" ref="D6:D55">C6/B6*100</f>
        <v>90.94915254237289</v>
      </c>
      <c r="E6" s="344" t="s">
        <v>3460</v>
      </c>
      <c r="F6" s="345"/>
      <c r="G6" s="346"/>
      <c r="H6" s="343"/>
    </row>
    <row r="7" spans="1:8" ht="18" customHeight="1">
      <c r="A7" s="344" t="s">
        <v>3461</v>
      </c>
      <c r="B7" s="346"/>
      <c r="C7" s="346"/>
      <c r="D7" s="343"/>
      <c r="E7" s="344" t="s">
        <v>3462</v>
      </c>
      <c r="F7" s="345">
        <v>76</v>
      </c>
      <c r="G7" s="346">
        <v>70</v>
      </c>
      <c r="H7" s="343">
        <f aca="true" t="shared" si="1" ref="H7:H55">G7/F7*100</f>
        <v>92.10526315789474</v>
      </c>
    </row>
    <row r="8" spans="1:8" ht="18" customHeight="1">
      <c r="A8" s="344" t="s">
        <v>3463</v>
      </c>
      <c r="B8" s="346">
        <v>947</v>
      </c>
      <c r="C8" s="346">
        <v>529</v>
      </c>
      <c r="D8" s="343">
        <f t="shared" si="0"/>
        <v>55.86061246040127</v>
      </c>
      <c r="E8" s="344" t="s">
        <v>3464</v>
      </c>
      <c r="F8" s="345">
        <v>2392</v>
      </c>
      <c r="G8" s="346">
        <v>3303</v>
      </c>
      <c r="H8" s="343">
        <f t="shared" si="1"/>
        <v>138.08528428093643</v>
      </c>
    </row>
    <row r="9" spans="1:8" ht="18" customHeight="1">
      <c r="A9" s="344" t="s">
        <v>3465</v>
      </c>
      <c r="B9" s="346"/>
      <c r="C9" s="346"/>
      <c r="D9" s="343"/>
      <c r="E9" s="344" t="s">
        <v>3466</v>
      </c>
      <c r="F9" s="345">
        <v>5601</v>
      </c>
      <c r="G9" s="346">
        <v>9945</v>
      </c>
      <c r="H9" s="343">
        <f t="shared" si="1"/>
        <v>177.55757900374934</v>
      </c>
    </row>
    <row r="10" spans="1:8" ht="18" customHeight="1">
      <c r="A10" s="344" t="s">
        <v>3467</v>
      </c>
      <c r="B10" s="346">
        <v>260</v>
      </c>
      <c r="C10" s="346">
        <v>176</v>
      </c>
      <c r="D10" s="343">
        <f t="shared" si="0"/>
        <v>67.6923076923077</v>
      </c>
      <c r="E10" s="344" t="s">
        <v>3468</v>
      </c>
      <c r="F10" s="345">
        <v>70</v>
      </c>
      <c r="G10" s="346">
        <v>251</v>
      </c>
      <c r="H10" s="343">
        <f t="shared" si="1"/>
        <v>358.5714285714286</v>
      </c>
    </row>
    <row r="11" spans="1:8" ht="18" customHeight="1">
      <c r="A11" s="344" t="s">
        <v>3469</v>
      </c>
      <c r="B11" s="346">
        <v>1728</v>
      </c>
      <c r="C11" s="346">
        <v>1658</v>
      </c>
      <c r="D11" s="343">
        <f t="shared" si="0"/>
        <v>95.94907407407408</v>
      </c>
      <c r="E11" s="344" t="s">
        <v>3470</v>
      </c>
      <c r="F11" s="345">
        <v>496</v>
      </c>
      <c r="G11" s="346">
        <v>1264</v>
      </c>
      <c r="H11" s="343">
        <f t="shared" si="1"/>
        <v>254.83870967741936</v>
      </c>
    </row>
    <row r="12" spans="1:8" ht="18" customHeight="1">
      <c r="A12" s="344" t="s">
        <v>3471</v>
      </c>
      <c r="B12" s="346">
        <v>1275</v>
      </c>
      <c r="C12" s="346">
        <v>1114</v>
      </c>
      <c r="D12" s="343">
        <f t="shared" si="0"/>
        <v>87.37254901960785</v>
      </c>
      <c r="E12" s="344" t="s">
        <v>3472</v>
      </c>
      <c r="F12" s="345">
        <v>6542</v>
      </c>
      <c r="G12" s="346">
        <v>13507</v>
      </c>
      <c r="H12" s="343">
        <f t="shared" si="1"/>
        <v>206.46591256496484</v>
      </c>
    </row>
    <row r="13" spans="1:8" ht="18" customHeight="1">
      <c r="A13" s="344" t="s">
        <v>3473</v>
      </c>
      <c r="B13" s="346">
        <v>268</v>
      </c>
      <c r="C13" s="346">
        <v>217</v>
      </c>
      <c r="D13" s="343">
        <f t="shared" si="0"/>
        <v>80.97014925373134</v>
      </c>
      <c r="E13" s="344" t="s">
        <v>3474</v>
      </c>
      <c r="F13" s="345">
        <v>3509</v>
      </c>
      <c r="G13" s="346">
        <v>5531</v>
      </c>
      <c r="H13" s="343">
        <f t="shared" si="1"/>
        <v>157.62325448845823</v>
      </c>
    </row>
    <row r="14" spans="1:8" ht="18" customHeight="1">
      <c r="A14" s="344" t="s">
        <v>3475</v>
      </c>
      <c r="B14" s="346">
        <v>148</v>
      </c>
      <c r="C14" s="346">
        <v>175</v>
      </c>
      <c r="D14" s="343">
        <f t="shared" si="0"/>
        <v>118.24324324324324</v>
      </c>
      <c r="E14" s="344" t="s">
        <v>3476</v>
      </c>
      <c r="F14" s="345">
        <v>665</v>
      </c>
      <c r="G14" s="346">
        <v>2508</v>
      </c>
      <c r="H14" s="343">
        <f t="shared" si="1"/>
        <v>377.1428571428571</v>
      </c>
    </row>
    <row r="15" spans="1:8" ht="18" customHeight="1">
      <c r="A15" s="344" t="s">
        <v>3477</v>
      </c>
      <c r="B15" s="346">
        <v>238</v>
      </c>
      <c r="C15" s="346">
        <v>238</v>
      </c>
      <c r="D15" s="343">
        <f t="shared" si="0"/>
        <v>100</v>
      </c>
      <c r="E15" s="344" t="s">
        <v>3478</v>
      </c>
      <c r="F15" s="345">
        <v>1614</v>
      </c>
      <c r="G15" s="346">
        <v>2596</v>
      </c>
      <c r="H15" s="343">
        <f t="shared" si="1"/>
        <v>160.84262701363073</v>
      </c>
    </row>
    <row r="16" spans="1:8" ht="18" customHeight="1">
      <c r="A16" s="344" t="s">
        <v>3479</v>
      </c>
      <c r="B16" s="346">
        <v>105</v>
      </c>
      <c r="C16" s="346">
        <v>5</v>
      </c>
      <c r="D16" s="343">
        <f t="shared" si="0"/>
        <v>4.761904761904762</v>
      </c>
      <c r="E16" s="344" t="s">
        <v>3480</v>
      </c>
      <c r="F16" s="345">
        <v>8229</v>
      </c>
      <c r="G16" s="346">
        <v>25247</v>
      </c>
      <c r="H16" s="343">
        <f t="shared" si="1"/>
        <v>306.80520111799734</v>
      </c>
    </row>
    <row r="17" spans="1:8" ht="18" customHeight="1">
      <c r="A17" s="344" t="s">
        <v>3481</v>
      </c>
      <c r="B17" s="346">
        <v>48</v>
      </c>
      <c r="C17" s="346">
        <v>48</v>
      </c>
      <c r="D17" s="343">
        <f t="shared" si="0"/>
        <v>100</v>
      </c>
      <c r="E17" s="344" t="s">
        <v>3482</v>
      </c>
      <c r="F17" s="345">
        <v>789</v>
      </c>
      <c r="G17" s="346">
        <v>14363</v>
      </c>
      <c r="H17" s="343">
        <f t="shared" si="1"/>
        <v>1820.405576679341</v>
      </c>
    </row>
    <row r="18" spans="1:8" ht="18" customHeight="1">
      <c r="A18" s="344" t="s">
        <v>3483</v>
      </c>
      <c r="B18" s="346"/>
      <c r="C18" s="346">
        <v>1477</v>
      </c>
      <c r="D18" s="343"/>
      <c r="E18" s="344" t="s">
        <v>3484</v>
      </c>
      <c r="F18" s="345"/>
      <c r="G18" s="346">
        <v>90</v>
      </c>
      <c r="H18" s="343"/>
    </row>
    <row r="19" spans="1:8" ht="18" customHeight="1">
      <c r="A19" s="344" t="s">
        <v>3485</v>
      </c>
      <c r="B19" s="346">
        <v>42</v>
      </c>
      <c r="C19" s="346">
        <v>218</v>
      </c>
      <c r="D19" s="343">
        <f t="shared" si="0"/>
        <v>519.047619047619</v>
      </c>
      <c r="E19" s="344" t="s">
        <v>3486</v>
      </c>
      <c r="F19" s="345">
        <v>54</v>
      </c>
      <c r="G19" s="346">
        <v>277</v>
      </c>
      <c r="H19" s="343">
        <f t="shared" si="1"/>
        <v>512.9629629629629</v>
      </c>
    </row>
    <row r="20" spans="1:8" ht="18" customHeight="1">
      <c r="A20" s="344" t="s">
        <v>3487</v>
      </c>
      <c r="B20" s="346"/>
      <c r="C20" s="346"/>
      <c r="D20" s="343"/>
      <c r="E20" s="344" t="s">
        <v>3488</v>
      </c>
      <c r="F20" s="345">
        <v>10</v>
      </c>
      <c r="G20" s="346">
        <v>27</v>
      </c>
      <c r="H20" s="343">
        <f t="shared" si="1"/>
        <v>270</v>
      </c>
    </row>
    <row r="21" spans="1:8" ht="18" customHeight="1">
      <c r="A21" s="344" t="s">
        <v>3489</v>
      </c>
      <c r="B21" s="346">
        <v>80</v>
      </c>
      <c r="C21" s="346">
        <v>79</v>
      </c>
      <c r="D21" s="343">
        <f t="shared" si="0"/>
        <v>98.75</v>
      </c>
      <c r="E21" s="344" t="s">
        <v>3490</v>
      </c>
      <c r="F21" s="345"/>
      <c r="G21" s="346"/>
      <c r="H21" s="343"/>
    </row>
    <row r="22" spans="1:8" ht="18" customHeight="1">
      <c r="A22" s="344" t="s">
        <v>3491</v>
      </c>
      <c r="B22" s="346">
        <v>110</v>
      </c>
      <c r="C22" s="346"/>
      <c r="D22" s="343"/>
      <c r="E22" s="344" t="s">
        <v>3492</v>
      </c>
      <c r="F22" s="345">
        <v>441</v>
      </c>
      <c r="G22" s="346">
        <v>734</v>
      </c>
      <c r="H22" s="343">
        <f t="shared" si="1"/>
        <v>166.43990929705214</v>
      </c>
    </row>
    <row r="23" spans="1:8" ht="18" customHeight="1">
      <c r="A23" s="340" t="s">
        <v>3493</v>
      </c>
      <c r="B23" s="341">
        <f>SUM(B24:B31)</f>
        <v>11248</v>
      </c>
      <c r="C23" s="342">
        <f>SUM(C24:C31)</f>
        <v>10671</v>
      </c>
      <c r="D23" s="343">
        <f t="shared" si="0"/>
        <v>94.87019914651493</v>
      </c>
      <c r="E23" s="344" t="s">
        <v>3494</v>
      </c>
      <c r="F23" s="345">
        <v>2502</v>
      </c>
      <c r="G23" s="346">
        <v>3689</v>
      </c>
      <c r="H23" s="343">
        <f t="shared" si="1"/>
        <v>147.44204636290968</v>
      </c>
    </row>
    <row r="24" spans="1:8" ht="18" customHeight="1">
      <c r="A24" s="344" t="s">
        <v>3495</v>
      </c>
      <c r="B24" s="346">
        <v>1160</v>
      </c>
      <c r="C24" s="250">
        <v>952</v>
      </c>
      <c r="D24" s="343">
        <f t="shared" si="0"/>
        <v>82.06896551724138</v>
      </c>
      <c r="E24" s="344" t="s">
        <v>3496</v>
      </c>
      <c r="F24" s="345">
        <v>139</v>
      </c>
      <c r="G24" s="346">
        <v>332</v>
      </c>
      <c r="H24" s="343">
        <f t="shared" si="1"/>
        <v>238.84892086330933</v>
      </c>
    </row>
    <row r="25" spans="1:8" ht="18" customHeight="1">
      <c r="A25" s="344" t="s">
        <v>3497</v>
      </c>
      <c r="B25" s="346">
        <v>860</v>
      </c>
      <c r="C25" s="250">
        <v>476</v>
      </c>
      <c r="D25" s="343">
        <f t="shared" si="0"/>
        <v>55.348837209302324</v>
      </c>
      <c r="E25" s="344" t="s">
        <v>3498</v>
      </c>
      <c r="F25" s="345">
        <v>674</v>
      </c>
      <c r="G25" s="346">
        <v>3815</v>
      </c>
      <c r="H25" s="343">
        <f t="shared" si="1"/>
        <v>566.0237388724036</v>
      </c>
    </row>
    <row r="26" spans="1:8" ht="18" customHeight="1">
      <c r="A26" s="344" t="s">
        <v>3499</v>
      </c>
      <c r="B26" s="346">
        <v>230</v>
      </c>
      <c r="C26" s="250">
        <v>273</v>
      </c>
      <c r="D26" s="343">
        <f t="shared" si="0"/>
        <v>118.69565217391305</v>
      </c>
      <c r="E26" s="344" t="s">
        <v>3500</v>
      </c>
      <c r="F26" s="345">
        <v>1000</v>
      </c>
      <c r="G26" s="346"/>
      <c r="H26" s="343">
        <f t="shared" si="1"/>
        <v>0</v>
      </c>
    </row>
    <row r="27" spans="1:8" ht="18" customHeight="1">
      <c r="A27" s="344" t="s">
        <v>3501</v>
      </c>
      <c r="B27" s="346">
        <v>6</v>
      </c>
      <c r="C27" s="250"/>
      <c r="D27" s="343">
        <f t="shared" si="0"/>
        <v>0</v>
      </c>
      <c r="E27" s="344" t="s">
        <v>3502</v>
      </c>
      <c r="F27" s="345">
        <v>10830</v>
      </c>
      <c r="G27" s="346"/>
      <c r="H27" s="343">
        <f t="shared" si="1"/>
        <v>0</v>
      </c>
    </row>
    <row r="28" spans="1:8" ht="18" customHeight="1">
      <c r="A28" s="344" t="s">
        <v>3503</v>
      </c>
      <c r="B28" s="346">
        <v>7912</v>
      </c>
      <c r="C28" s="250">
        <v>7593</v>
      </c>
      <c r="D28" s="343">
        <f t="shared" si="0"/>
        <v>95.96814964610718</v>
      </c>
      <c r="E28" s="344" t="s">
        <v>3504</v>
      </c>
      <c r="F28" s="345">
        <v>870</v>
      </c>
      <c r="G28" s="346">
        <v>881</v>
      </c>
      <c r="H28" s="343">
        <f t="shared" si="1"/>
        <v>101.26436781609196</v>
      </c>
    </row>
    <row r="29" spans="1:8" ht="18" customHeight="1">
      <c r="A29" s="344" t="s">
        <v>3505</v>
      </c>
      <c r="B29" s="346">
        <v>1080</v>
      </c>
      <c r="C29" s="250">
        <v>1377</v>
      </c>
      <c r="D29" s="343">
        <f t="shared" si="0"/>
        <v>127.49999999999999</v>
      </c>
      <c r="E29" s="344" t="s">
        <v>3506</v>
      </c>
      <c r="F29" s="347"/>
      <c r="G29" s="346">
        <v>4</v>
      </c>
      <c r="H29" s="343"/>
    </row>
    <row r="30" spans="1:8" ht="18" customHeight="1">
      <c r="A30" s="344" t="s">
        <v>3507</v>
      </c>
      <c r="B30" s="346"/>
      <c r="C30" s="348"/>
      <c r="D30" s="343"/>
      <c r="E30" s="344"/>
      <c r="F30" s="349"/>
      <c r="G30" s="346"/>
      <c r="H30" s="343"/>
    </row>
    <row r="31" spans="1:8" ht="18" customHeight="1">
      <c r="A31" s="344" t="s">
        <v>3508</v>
      </c>
      <c r="B31" s="350"/>
      <c r="C31" s="348"/>
      <c r="D31" s="343"/>
      <c r="E31" s="170"/>
      <c r="F31" s="349"/>
      <c r="G31" s="350"/>
      <c r="H31" s="343"/>
    </row>
    <row r="32" spans="1:8" ht="18" customHeight="1">
      <c r="A32" s="351" t="s">
        <v>3509</v>
      </c>
      <c r="B32" s="341">
        <f>SUM(B5,B23)</f>
        <v>25347</v>
      </c>
      <c r="C32" s="342">
        <f>SUM(C5,C23)</f>
        <v>24654</v>
      </c>
      <c r="D32" s="343">
        <f t="shared" si="0"/>
        <v>97.26594863297431</v>
      </c>
      <c r="E32" s="352" t="s">
        <v>3510</v>
      </c>
      <c r="F32" s="349">
        <f>SUM(F5:F31)</f>
        <v>55679</v>
      </c>
      <c r="G32" s="349">
        <f>SUM(G5:G31)</f>
        <v>99353</v>
      </c>
      <c r="H32" s="343">
        <f t="shared" si="1"/>
        <v>178.43890874476912</v>
      </c>
    </row>
    <row r="33" spans="1:8" ht="18" customHeight="1">
      <c r="A33" s="353" t="s">
        <v>3511</v>
      </c>
      <c r="B33" s="354">
        <f>B34+B35+B36+B37</f>
        <v>29095</v>
      </c>
      <c r="C33" s="355">
        <f>C34+C35+C36+C37</f>
        <v>71572</v>
      </c>
      <c r="D33" s="343">
        <f t="shared" si="0"/>
        <v>245.99415707166182</v>
      </c>
      <c r="E33" s="353" t="s">
        <v>3512</v>
      </c>
      <c r="F33" s="299">
        <f>F34+F35+F36</f>
        <v>1408</v>
      </c>
      <c r="G33" s="299">
        <f>G34+G35+G36</f>
        <v>1950</v>
      </c>
      <c r="H33" s="343">
        <f t="shared" si="1"/>
        <v>138.4943181818182</v>
      </c>
    </row>
    <row r="34" spans="1:8" ht="18" customHeight="1">
      <c r="A34" s="356" t="s">
        <v>3513</v>
      </c>
      <c r="B34" s="355" t="s">
        <v>3514</v>
      </c>
      <c r="C34" s="355" t="s">
        <v>3514</v>
      </c>
      <c r="D34" s="343">
        <f t="shared" si="0"/>
        <v>100</v>
      </c>
      <c r="E34" s="357" t="s">
        <v>3515</v>
      </c>
      <c r="F34" s="299"/>
      <c r="G34" s="299"/>
      <c r="H34" s="343"/>
    </row>
    <row r="35" spans="1:8" ht="18" customHeight="1">
      <c r="A35" s="356" t="s">
        <v>3516</v>
      </c>
      <c r="B35" s="354">
        <v>29878</v>
      </c>
      <c r="C35" s="354">
        <v>64990</v>
      </c>
      <c r="D35" s="343">
        <f t="shared" si="0"/>
        <v>217.51790615168352</v>
      </c>
      <c r="E35" s="357" t="s">
        <v>3517</v>
      </c>
      <c r="F35" s="299"/>
      <c r="G35" s="299"/>
      <c r="H35" s="343"/>
    </row>
    <row r="36" spans="1:8" ht="18" customHeight="1">
      <c r="A36" s="356" t="s">
        <v>3518</v>
      </c>
      <c r="B36" s="354"/>
      <c r="C36" s="354">
        <v>7365</v>
      </c>
      <c r="D36" s="343" t="e">
        <f t="shared" si="0"/>
        <v>#DIV/0!</v>
      </c>
      <c r="E36" s="357" t="s">
        <v>3519</v>
      </c>
      <c r="F36" s="299">
        <v>1408</v>
      </c>
      <c r="G36" s="299">
        <v>1950</v>
      </c>
      <c r="H36" s="343">
        <f t="shared" si="1"/>
        <v>138.4943181818182</v>
      </c>
    </row>
    <row r="37" spans="1:8" ht="18" customHeight="1">
      <c r="A37" s="356" t="s">
        <v>3520</v>
      </c>
      <c r="B37" s="358"/>
      <c r="C37" s="354"/>
      <c r="D37" s="343" t="e">
        <f t="shared" si="0"/>
        <v>#DIV/0!</v>
      </c>
      <c r="E37" s="359" t="s">
        <v>3521</v>
      </c>
      <c r="F37" s="299"/>
      <c r="G37" s="299"/>
      <c r="H37" s="343"/>
    </row>
    <row r="38" spans="1:8" ht="18" customHeight="1">
      <c r="A38" s="360" t="s">
        <v>3522</v>
      </c>
      <c r="B38" s="358"/>
      <c r="C38" s="358"/>
      <c r="D38" s="343" t="e">
        <f t="shared" si="0"/>
        <v>#DIV/0!</v>
      </c>
      <c r="E38" s="353" t="s">
        <v>3523</v>
      </c>
      <c r="F38" s="299">
        <f>F39+F40</f>
        <v>0</v>
      </c>
      <c r="G38" s="299">
        <f>G39+G40</f>
        <v>0</v>
      </c>
      <c r="H38" s="343"/>
    </row>
    <row r="39" spans="1:8" ht="18" customHeight="1">
      <c r="A39" s="360" t="s">
        <v>3524</v>
      </c>
      <c r="B39" s="358"/>
      <c r="C39" s="358"/>
      <c r="D39" s="343" t="e">
        <f t="shared" si="0"/>
        <v>#DIV/0!</v>
      </c>
      <c r="E39" s="357" t="s">
        <v>3525</v>
      </c>
      <c r="F39" s="299"/>
      <c r="G39" s="299"/>
      <c r="H39" s="343"/>
    </row>
    <row r="40" spans="1:8" ht="18" customHeight="1">
      <c r="A40" s="360" t="s">
        <v>3526</v>
      </c>
      <c r="B40" s="358"/>
      <c r="C40" s="358"/>
      <c r="D40" s="343" t="e">
        <f t="shared" si="0"/>
        <v>#DIV/0!</v>
      </c>
      <c r="E40" s="357" t="s">
        <v>3527</v>
      </c>
      <c r="F40" s="299"/>
      <c r="G40" s="299"/>
      <c r="H40" s="343"/>
    </row>
    <row r="41" spans="1:8" ht="18" customHeight="1">
      <c r="A41" s="353" t="s">
        <v>3528</v>
      </c>
      <c r="B41" s="361"/>
      <c r="C41" s="354">
        <v>5000</v>
      </c>
      <c r="D41" s="343"/>
      <c r="E41" s="353" t="s">
        <v>3529</v>
      </c>
      <c r="F41" s="299">
        <f>F42+F43</f>
        <v>3640</v>
      </c>
      <c r="G41" s="299">
        <f>G42+G43</f>
        <v>3640</v>
      </c>
      <c r="H41" s="343">
        <f t="shared" si="1"/>
        <v>100</v>
      </c>
    </row>
    <row r="42" spans="1:8" ht="18" customHeight="1">
      <c r="A42" s="353" t="s">
        <v>3530</v>
      </c>
      <c r="B42" s="361"/>
      <c r="C42" s="354">
        <f>+C43+C44</f>
        <v>3640</v>
      </c>
      <c r="D42" s="343"/>
      <c r="E42" s="357" t="s">
        <v>3531</v>
      </c>
      <c r="F42" s="299">
        <v>3640</v>
      </c>
      <c r="G42" s="299"/>
      <c r="H42" s="343"/>
    </row>
    <row r="43" spans="1:8" ht="18" customHeight="1">
      <c r="A43" s="359" t="s">
        <v>3532</v>
      </c>
      <c r="B43" s="361"/>
      <c r="C43" s="354"/>
      <c r="D43" s="343"/>
      <c r="E43" s="357" t="s">
        <v>3533</v>
      </c>
      <c r="F43" s="299"/>
      <c r="G43" s="299">
        <v>3640</v>
      </c>
      <c r="H43" s="343"/>
    </row>
    <row r="44" spans="1:8" ht="18" customHeight="1">
      <c r="A44" s="359" t="s">
        <v>3534</v>
      </c>
      <c r="B44" s="361"/>
      <c r="C44" s="354">
        <v>3640</v>
      </c>
      <c r="D44" s="343"/>
      <c r="E44" s="362" t="s">
        <v>3535</v>
      </c>
      <c r="F44" s="299"/>
      <c r="G44" s="299"/>
      <c r="H44" s="343"/>
    </row>
    <row r="45" spans="1:8" ht="18" customHeight="1">
      <c r="A45" s="353" t="s">
        <v>3536</v>
      </c>
      <c r="B45" s="361"/>
      <c r="C45" s="354"/>
      <c r="D45" s="343"/>
      <c r="E45" s="362" t="s">
        <v>3537</v>
      </c>
      <c r="F45" s="299"/>
      <c r="G45" s="299"/>
      <c r="H45" s="343"/>
    </row>
    <row r="46" spans="1:8" ht="18" customHeight="1">
      <c r="A46" s="353" t="s">
        <v>3538</v>
      </c>
      <c r="B46" s="361"/>
      <c r="C46" s="354"/>
      <c r="D46" s="343"/>
      <c r="E46" s="362" t="s">
        <v>3539</v>
      </c>
      <c r="F46" s="299"/>
      <c r="G46" s="299"/>
      <c r="H46" s="343"/>
    </row>
    <row r="47" spans="1:8" ht="18" customHeight="1">
      <c r="A47" s="353" t="s">
        <v>3540</v>
      </c>
      <c r="B47" s="361"/>
      <c r="C47" s="354">
        <v>101</v>
      </c>
      <c r="D47" s="343" t="e">
        <f t="shared" si="0"/>
        <v>#DIV/0!</v>
      </c>
      <c r="E47" s="362" t="s">
        <v>3541</v>
      </c>
      <c r="F47" s="299"/>
      <c r="G47" s="299"/>
      <c r="H47" s="343"/>
    </row>
    <row r="48" spans="1:8" ht="18" customHeight="1">
      <c r="A48" s="353" t="s">
        <v>3542</v>
      </c>
      <c r="B48" s="361">
        <v>16</v>
      </c>
      <c r="C48" s="354">
        <v>5</v>
      </c>
      <c r="D48" s="343">
        <f t="shared" si="0"/>
        <v>31.25</v>
      </c>
      <c r="E48" s="362" t="s">
        <v>3543</v>
      </c>
      <c r="F48" s="299"/>
      <c r="G48" s="299"/>
      <c r="H48" s="343"/>
    </row>
    <row r="49" spans="1:8" ht="18" customHeight="1">
      <c r="A49" s="353" t="s">
        <v>3544</v>
      </c>
      <c r="B49" s="361">
        <f>SUM(B50:B52)</f>
        <v>6269</v>
      </c>
      <c r="C49" s="361">
        <f>SUM(C50:C52)</f>
        <v>0</v>
      </c>
      <c r="D49" s="343">
        <f t="shared" si="0"/>
        <v>0</v>
      </c>
      <c r="E49" s="362" t="s">
        <v>3545</v>
      </c>
      <c r="F49" s="299"/>
      <c r="G49" s="299">
        <v>29</v>
      </c>
      <c r="H49" s="343"/>
    </row>
    <row r="50" spans="1:8" ht="18" customHeight="1">
      <c r="A50" s="357" t="s">
        <v>3546</v>
      </c>
      <c r="B50" s="361">
        <v>6269</v>
      </c>
      <c r="C50" s="354"/>
      <c r="D50" s="343">
        <f t="shared" si="0"/>
        <v>0</v>
      </c>
      <c r="E50" s="363"/>
      <c r="F50" s="299"/>
      <c r="G50" s="299"/>
      <c r="H50" s="343"/>
    </row>
    <row r="51" spans="1:8" ht="18" customHeight="1">
      <c r="A51" s="357" t="s">
        <v>3547</v>
      </c>
      <c r="B51" s="361"/>
      <c r="C51" s="354"/>
      <c r="D51" s="343"/>
      <c r="E51" s="363"/>
      <c r="F51" s="299"/>
      <c r="G51" s="299"/>
      <c r="H51" s="343"/>
    </row>
    <row r="52" spans="1:8" ht="18" customHeight="1">
      <c r="A52" s="357" t="s">
        <v>3548</v>
      </c>
      <c r="B52" s="361"/>
      <c r="C52" s="354"/>
      <c r="D52" s="343"/>
      <c r="E52" s="363"/>
      <c r="F52" s="299"/>
      <c r="G52" s="299"/>
      <c r="H52" s="343"/>
    </row>
    <row r="53" spans="1:8" ht="18" customHeight="1">
      <c r="A53" s="357"/>
      <c r="B53" s="361"/>
      <c r="C53" s="354"/>
      <c r="D53" s="343"/>
      <c r="E53" s="363"/>
      <c r="F53" s="299"/>
      <c r="G53" s="299"/>
      <c r="H53" s="343"/>
    </row>
    <row r="54" spans="1:8" ht="18" customHeight="1">
      <c r="A54" s="357"/>
      <c r="B54" s="361"/>
      <c r="C54" s="354"/>
      <c r="D54" s="343"/>
      <c r="E54" s="363"/>
      <c r="F54" s="299"/>
      <c r="G54" s="299"/>
      <c r="H54" s="343"/>
    </row>
    <row r="55" spans="1:8" ht="18" customHeight="1">
      <c r="A55" s="364" t="s">
        <v>3549</v>
      </c>
      <c r="B55" s="365">
        <f>B32+B33+B41+B42+B45+B46+B47+B48+B49</f>
        <v>60727</v>
      </c>
      <c r="C55" s="365">
        <f>C32+C33+C41+C42+C45+C46+C47+C48+C49</f>
        <v>104972</v>
      </c>
      <c r="D55" s="343">
        <f t="shared" si="0"/>
        <v>172.85886014458148</v>
      </c>
      <c r="E55" s="364" t="s">
        <v>3550</v>
      </c>
      <c r="F55" s="366">
        <f>F32+F33+F38+F41+F44+F45+F46+F47+F48+F49</f>
        <v>60727</v>
      </c>
      <c r="G55" s="366">
        <f>G32+G33+G38+G41+G44+G45+G46+G47+G48+G49</f>
        <v>104972</v>
      </c>
      <c r="H55" s="343">
        <f t="shared" si="1"/>
        <v>172.85886014458148</v>
      </c>
    </row>
  </sheetData>
  <sheetProtection/>
  <mergeCells count="2">
    <mergeCell ref="A2:H2"/>
    <mergeCell ref="G3:H3"/>
  </mergeCells>
  <printOptions horizontalCentered="1" verticalCentered="1"/>
  <pageMargins left="0.354330708661417" right="0.354330708661417" top="0.590551181102362" bottom="0.590551181102362" header="0.511811023622047" footer="0.511811023622047"/>
  <pageSetup orientation="portrait" paperSize="9" scale="75"/>
  <ignoredErrors>
    <ignoredError sqref="B49:C49" unlockedFormula="1"/>
  </ignoredErrors>
</worksheet>
</file>

<file path=xl/worksheets/sheet30.xml><?xml version="1.0" encoding="utf-8"?>
<worksheet xmlns="http://schemas.openxmlformats.org/spreadsheetml/2006/main" xmlns:r="http://schemas.openxmlformats.org/officeDocument/2006/relationships">
  <sheetPr>
    <pageSetUpPr fitToPage="1"/>
  </sheetPr>
  <dimension ref="A1:D35"/>
  <sheetViews>
    <sheetView zoomScale="85" zoomScaleNormal="85" zoomScaleSheetLayoutView="100" workbookViewId="0" topLeftCell="A13">
      <selection activeCell="A4" sqref="A4:D34"/>
    </sheetView>
  </sheetViews>
  <sheetFormatPr defaultColWidth="8.875" defaultRowHeight="13.5"/>
  <cols>
    <col min="1" max="1" width="52.00390625" style="60" customWidth="1"/>
    <col min="2" max="2" width="13.25390625" style="60" customWidth="1"/>
    <col min="3" max="3" width="8.875" style="60" customWidth="1"/>
    <col min="4" max="4" width="17.75390625" style="60" customWidth="1"/>
    <col min="5" max="16384" width="8.875" style="60" customWidth="1"/>
  </cols>
  <sheetData>
    <row r="1" s="58" customFormat="1" ht="25.5" customHeight="1">
      <c r="A1" s="58" t="s">
        <v>2402</v>
      </c>
    </row>
    <row r="2" spans="1:4" ht="41.25" customHeight="1">
      <c r="A2" s="619" t="s">
        <v>3342</v>
      </c>
      <c r="B2" s="620"/>
      <c r="C2" s="620"/>
      <c r="D2" s="621"/>
    </row>
    <row r="3" spans="1:4" ht="30.75" customHeight="1">
      <c r="A3" s="35"/>
      <c r="B3" s="61"/>
      <c r="D3" s="34" t="s">
        <v>2399</v>
      </c>
    </row>
    <row r="4" spans="1:4" ht="27.75" customHeight="1">
      <c r="A4" s="37" t="s">
        <v>3323</v>
      </c>
      <c r="B4" s="37" t="s">
        <v>2403</v>
      </c>
      <c r="C4" s="436" t="s">
        <v>3553</v>
      </c>
      <c r="D4" s="37" t="s">
        <v>2404</v>
      </c>
    </row>
    <row r="5" spans="1:4" ht="27.75" customHeight="1">
      <c r="A5" s="38" t="s">
        <v>3343</v>
      </c>
      <c r="B5" s="39">
        <f>SUM(B6,B12,B20,B22,B26)</f>
        <v>40</v>
      </c>
      <c r="C5" s="39">
        <f>SUM(C6,C12,C20,C22,C26)</f>
        <v>40</v>
      </c>
      <c r="D5" s="437">
        <f>C5/B5*100</f>
        <v>100</v>
      </c>
    </row>
    <row r="6" spans="1:4" s="33" customFormat="1" ht="27.75" customHeight="1">
      <c r="A6" s="40" t="s">
        <v>3344</v>
      </c>
      <c r="B6" s="39">
        <f>SUM(B7:B11)</f>
        <v>0</v>
      </c>
      <c r="C6" s="39">
        <f>SUM(C7:C11)</f>
        <v>0</v>
      </c>
      <c r="D6" s="437" t="e">
        <f aca="true" t="shared" si="0" ref="D6:D34">C6/B6*100</f>
        <v>#DIV/0!</v>
      </c>
    </row>
    <row r="7" spans="1:4" s="32" customFormat="1" ht="27.75" customHeight="1">
      <c r="A7" s="438" t="s">
        <v>2405</v>
      </c>
      <c r="B7" s="39"/>
      <c r="C7" s="39"/>
      <c r="D7" s="437" t="e">
        <f t="shared" si="0"/>
        <v>#DIV/0!</v>
      </c>
    </row>
    <row r="8" spans="1:4" s="32" customFormat="1" ht="27.75" customHeight="1">
      <c r="A8" s="438" t="s">
        <v>2406</v>
      </c>
      <c r="B8" s="39"/>
      <c r="C8" s="39"/>
      <c r="D8" s="437" t="e">
        <f t="shared" si="0"/>
        <v>#DIV/0!</v>
      </c>
    </row>
    <row r="9" spans="1:4" s="59" customFormat="1" ht="27.75" customHeight="1">
      <c r="A9" s="438" t="s">
        <v>2407</v>
      </c>
      <c r="B9" s="39"/>
      <c r="C9" s="39"/>
      <c r="D9" s="437" t="e">
        <f t="shared" si="0"/>
        <v>#DIV/0!</v>
      </c>
    </row>
    <row r="10" spans="1:4" s="59" customFormat="1" ht="27.75" customHeight="1">
      <c r="A10" s="438" t="s">
        <v>2408</v>
      </c>
      <c r="B10" s="39"/>
      <c r="C10" s="39"/>
      <c r="D10" s="437" t="e">
        <f t="shared" si="0"/>
        <v>#DIV/0!</v>
      </c>
    </row>
    <row r="11" spans="1:4" s="59" customFormat="1" ht="27.75" customHeight="1">
      <c r="A11" s="438" t="s">
        <v>2409</v>
      </c>
      <c r="B11" s="39"/>
      <c r="C11" s="39"/>
      <c r="D11" s="437" t="e">
        <f t="shared" si="0"/>
        <v>#DIV/0!</v>
      </c>
    </row>
    <row r="12" spans="1:4" s="59" customFormat="1" ht="27.75" customHeight="1">
      <c r="A12" s="40" t="s">
        <v>3345</v>
      </c>
      <c r="B12" s="39">
        <f>SUM(B13:B19)</f>
        <v>0</v>
      </c>
      <c r="C12" s="39">
        <f>SUM(C13:C19)</f>
        <v>0</v>
      </c>
      <c r="D12" s="437" t="e">
        <f t="shared" si="0"/>
        <v>#DIV/0!</v>
      </c>
    </row>
    <row r="13" spans="1:4" s="59" customFormat="1" ht="27.75" customHeight="1">
      <c r="A13" s="40" t="s">
        <v>3346</v>
      </c>
      <c r="B13" s="39"/>
      <c r="C13" s="39"/>
      <c r="D13" s="437" t="e">
        <f t="shared" si="0"/>
        <v>#DIV/0!</v>
      </c>
    </row>
    <row r="14" spans="1:4" s="59" customFormat="1" ht="27.75" customHeight="1">
      <c r="A14" s="438" t="s">
        <v>2410</v>
      </c>
      <c r="B14" s="39"/>
      <c r="C14" s="39"/>
      <c r="D14" s="437" t="e">
        <f t="shared" si="0"/>
        <v>#DIV/0!</v>
      </c>
    </row>
    <row r="15" spans="1:4" s="33" customFormat="1" ht="27.75" customHeight="1">
      <c r="A15" s="438" t="s">
        <v>2411</v>
      </c>
      <c r="B15" s="39"/>
      <c r="C15" s="39"/>
      <c r="D15" s="437" t="e">
        <f t="shared" si="0"/>
        <v>#DIV/0!</v>
      </c>
    </row>
    <row r="16" spans="1:4" ht="27.75" customHeight="1">
      <c r="A16" s="438" t="s">
        <v>2412</v>
      </c>
      <c r="B16" s="39"/>
      <c r="C16" s="39"/>
      <c r="D16" s="437" t="e">
        <f t="shared" si="0"/>
        <v>#DIV/0!</v>
      </c>
    </row>
    <row r="17" spans="1:4" ht="27.75" customHeight="1">
      <c r="A17" s="438" t="s">
        <v>2413</v>
      </c>
      <c r="B17" s="39"/>
      <c r="C17" s="39"/>
      <c r="D17" s="437" t="e">
        <f t="shared" si="0"/>
        <v>#DIV/0!</v>
      </c>
    </row>
    <row r="18" spans="1:4" ht="27.75" customHeight="1">
      <c r="A18" s="438" t="s">
        <v>2414</v>
      </c>
      <c r="B18" s="39"/>
      <c r="C18" s="39"/>
      <c r="D18" s="437" t="e">
        <f t="shared" si="0"/>
        <v>#DIV/0!</v>
      </c>
    </row>
    <row r="19" spans="1:4" ht="27.75" customHeight="1">
      <c r="A19" s="438" t="s">
        <v>2415</v>
      </c>
      <c r="B19" s="39"/>
      <c r="C19" s="39"/>
      <c r="D19" s="437" t="e">
        <f t="shared" si="0"/>
        <v>#DIV/0!</v>
      </c>
    </row>
    <row r="20" spans="1:4" ht="27.75" customHeight="1">
      <c r="A20" s="40" t="s">
        <v>3347</v>
      </c>
      <c r="B20" s="39">
        <f>SUM(B21:B21)</f>
        <v>0</v>
      </c>
      <c r="C20" s="39">
        <f>SUM(C21:C21)</f>
        <v>0</v>
      </c>
      <c r="D20" s="437" t="e">
        <f t="shared" si="0"/>
        <v>#DIV/0!</v>
      </c>
    </row>
    <row r="21" spans="1:4" ht="27.75" customHeight="1">
      <c r="A21" s="40" t="s">
        <v>3348</v>
      </c>
      <c r="B21" s="39"/>
      <c r="C21" s="39"/>
      <c r="D21" s="437" t="e">
        <f t="shared" si="0"/>
        <v>#DIV/0!</v>
      </c>
    </row>
    <row r="22" spans="1:4" ht="27.75" customHeight="1">
      <c r="A22" s="40" t="s">
        <v>3349</v>
      </c>
      <c r="B22" s="39">
        <f>SUM(B23:B25)</f>
        <v>0</v>
      </c>
      <c r="C22" s="39">
        <f>SUM(C23:C25)</f>
        <v>0</v>
      </c>
      <c r="D22" s="437" t="e">
        <f t="shared" si="0"/>
        <v>#DIV/0!</v>
      </c>
    </row>
    <row r="23" spans="1:4" ht="27.75" customHeight="1">
      <c r="A23" s="41" t="s">
        <v>3350</v>
      </c>
      <c r="B23" s="39"/>
      <c r="C23" s="39"/>
      <c r="D23" s="437" t="e">
        <f t="shared" si="0"/>
        <v>#DIV/0!</v>
      </c>
    </row>
    <row r="24" spans="1:4" ht="27.75" customHeight="1">
      <c r="A24" s="41" t="s">
        <v>3351</v>
      </c>
      <c r="B24" s="39"/>
      <c r="C24" s="39"/>
      <c r="D24" s="437" t="e">
        <f t="shared" si="0"/>
        <v>#DIV/0!</v>
      </c>
    </row>
    <row r="25" spans="1:4" ht="27.75" customHeight="1">
      <c r="A25" s="41" t="s">
        <v>3352</v>
      </c>
      <c r="B25" s="39"/>
      <c r="C25" s="39"/>
      <c r="D25" s="437" t="e">
        <f t="shared" si="0"/>
        <v>#DIV/0!</v>
      </c>
    </row>
    <row r="26" spans="1:4" ht="27.75" customHeight="1">
      <c r="A26" s="40" t="s">
        <v>3353</v>
      </c>
      <c r="B26" s="39">
        <f>SUM(B27:B27)</f>
        <v>40</v>
      </c>
      <c r="C26" s="39">
        <f>SUM(C27:C27)</f>
        <v>40</v>
      </c>
      <c r="D26" s="437">
        <f t="shared" si="0"/>
        <v>100</v>
      </c>
    </row>
    <row r="27" spans="1:4" ht="27.75" customHeight="1">
      <c r="A27" s="40" t="s">
        <v>3354</v>
      </c>
      <c r="B27" s="39">
        <v>40</v>
      </c>
      <c r="C27" s="39">
        <v>40</v>
      </c>
      <c r="D27" s="437">
        <f t="shared" si="0"/>
        <v>100</v>
      </c>
    </row>
    <row r="28" spans="1:4" ht="27.75" customHeight="1">
      <c r="A28" s="42" t="s">
        <v>3355</v>
      </c>
      <c r="B28" s="39"/>
      <c r="C28" s="39"/>
      <c r="D28" s="437" t="e">
        <f t="shared" si="0"/>
        <v>#DIV/0!</v>
      </c>
    </row>
    <row r="29" spans="1:4" ht="27.75" customHeight="1">
      <c r="A29" s="43" t="s">
        <v>3356</v>
      </c>
      <c r="B29" s="39">
        <f>SUM(B5,B28)</f>
        <v>40</v>
      </c>
      <c r="C29" s="39">
        <f>SUM(C5,C28)</f>
        <v>40</v>
      </c>
      <c r="D29" s="437">
        <f t="shared" si="0"/>
        <v>100</v>
      </c>
    </row>
    <row r="30" spans="1:4" ht="27.75" customHeight="1">
      <c r="A30" s="44" t="s">
        <v>3357</v>
      </c>
      <c r="B30" s="39"/>
      <c r="C30" s="39"/>
      <c r="D30" s="437" t="e">
        <f t="shared" si="0"/>
        <v>#DIV/0!</v>
      </c>
    </row>
    <row r="31" spans="1:4" ht="27.75" customHeight="1">
      <c r="A31" s="38" t="s">
        <v>3358</v>
      </c>
      <c r="B31" s="39">
        <f>SUM(B32)</f>
        <v>0</v>
      </c>
      <c r="C31" s="39">
        <f>SUM(C32)</f>
        <v>0</v>
      </c>
      <c r="D31" s="437" t="e">
        <f t="shared" si="0"/>
        <v>#DIV/0!</v>
      </c>
    </row>
    <row r="32" spans="1:4" ht="27.75" customHeight="1">
      <c r="A32" s="40" t="s">
        <v>3359</v>
      </c>
      <c r="B32" s="39">
        <f>SUM(B33)</f>
        <v>0</v>
      </c>
      <c r="C32" s="39">
        <f>SUM(C33)</f>
        <v>0</v>
      </c>
      <c r="D32" s="437" t="e">
        <f t="shared" si="0"/>
        <v>#DIV/0!</v>
      </c>
    </row>
    <row r="33" spans="1:4" ht="27.75" customHeight="1">
      <c r="A33" s="40" t="s">
        <v>3360</v>
      </c>
      <c r="B33" s="39"/>
      <c r="C33" s="39"/>
      <c r="D33" s="437" t="e">
        <f t="shared" si="0"/>
        <v>#DIV/0!</v>
      </c>
    </row>
    <row r="34" spans="1:4" ht="27.75" customHeight="1">
      <c r="A34" s="45" t="s">
        <v>3361</v>
      </c>
      <c r="B34" s="39">
        <f>SUM(B29,B30,B31)</f>
        <v>40</v>
      </c>
      <c r="C34" s="39">
        <f>SUM(C29,C30,C31)</f>
        <v>40</v>
      </c>
      <c r="D34" s="437">
        <f t="shared" si="0"/>
        <v>100</v>
      </c>
    </row>
    <row r="35" spans="1:2" ht="40.5" customHeight="1">
      <c r="A35" s="622"/>
      <c r="B35" s="623"/>
    </row>
  </sheetData>
  <sheetProtection/>
  <mergeCells count="2">
    <mergeCell ref="A35:B35"/>
    <mergeCell ref="A2:D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78"/>
</worksheet>
</file>

<file path=xl/worksheets/sheet31.xml><?xml version="1.0" encoding="utf-8"?>
<worksheet xmlns="http://schemas.openxmlformats.org/spreadsheetml/2006/main" xmlns:r="http://schemas.openxmlformats.org/officeDocument/2006/relationships">
  <dimension ref="A1:D28"/>
  <sheetViews>
    <sheetView workbookViewId="0" topLeftCell="A1">
      <selection activeCell="A1" sqref="A1:D28"/>
    </sheetView>
  </sheetViews>
  <sheetFormatPr defaultColWidth="9.00390625" defaultRowHeight="13.5"/>
  <cols>
    <col min="1" max="1" width="53.00390625" style="0" customWidth="1"/>
    <col min="2" max="2" width="20.125" style="0" customWidth="1"/>
    <col min="3" max="3" width="50.00390625" style="0" customWidth="1"/>
    <col min="4" max="4" width="20.125" style="0" customWidth="1"/>
  </cols>
  <sheetData>
    <row r="1" spans="1:4" ht="13.5">
      <c r="A1" s="439" t="s">
        <v>2427</v>
      </c>
      <c r="B1" s="439"/>
      <c r="C1" s="439"/>
      <c r="D1" s="439"/>
    </row>
    <row r="2" spans="1:4" ht="20.25">
      <c r="A2" s="624" t="s">
        <v>2428</v>
      </c>
      <c r="B2" s="624"/>
      <c r="C2" s="624"/>
      <c r="D2" s="624"/>
    </row>
    <row r="3" spans="1:4" ht="14.25">
      <c r="A3" s="289"/>
      <c r="B3" s="439"/>
      <c r="C3" s="439"/>
      <c r="D3" s="440" t="s">
        <v>3454</v>
      </c>
    </row>
    <row r="4" spans="1:4" ht="19.5" customHeight="1">
      <c r="A4" s="441" t="s">
        <v>2429</v>
      </c>
      <c r="B4" s="442" t="s">
        <v>2416</v>
      </c>
      <c r="C4" s="441" t="s">
        <v>2430</v>
      </c>
      <c r="D4" s="442" t="s">
        <v>2416</v>
      </c>
    </row>
    <row r="5" spans="1:4" ht="19.5" customHeight="1">
      <c r="A5" s="443" t="s">
        <v>3610</v>
      </c>
      <c r="B5" s="444">
        <f>SUM(B6:B7)</f>
        <v>40</v>
      </c>
      <c r="C5" s="445" t="s">
        <v>3343</v>
      </c>
      <c r="D5" s="444">
        <f>SUM(D6,D11,D12,D13,D17)</f>
        <v>40</v>
      </c>
    </row>
    <row r="6" spans="1:4" ht="19.5" customHeight="1">
      <c r="A6" s="446" t="s">
        <v>3324</v>
      </c>
      <c r="B6" s="444"/>
      <c r="C6" s="447" t="s">
        <v>3344</v>
      </c>
      <c r="D6" s="444">
        <f>SUM(D7:D10)</f>
        <v>0</v>
      </c>
    </row>
    <row r="7" spans="1:4" ht="19.5" customHeight="1">
      <c r="A7" s="446" t="s">
        <v>3325</v>
      </c>
      <c r="B7" s="444">
        <v>40</v>
      </c>
      <c r="C7" s="447" t="s">
        <v>2417</v>
      </c>
      <c r="D7" s="444"/>
    </row>
    <row r="8" spans="1:4" ht="19.5" customHeight="1">
      <c r="A8" s="443" t="s">
        <v>3612</v>
      </c>
      <c r="B8" s="444">
        <f>SUM(B9:B12)</f>
        <v>0</v>
      </c>
      <c r="C8" s="439" t="s">
        <v>2418</v>
      </c>
      <c r="D8" s="444"/>
    </row>
    <row r="9" spans="1:4" ht="19.5" customHeight="1">
      <c r="A9" s="446" t="s">
        <v>3326</v>
      </c>
      <c r="B9" s="444"/>
      <c r="C9" s="447" t="s">
        <v>2419</v>
      </c>
      <c r="D9" s="444"/>
    </row>
    <row r="10" spans="1:4" ht="19.5" customHeight="1">
      <c r="A10" s="446" t="s">
        <v>3327</v>
      </c>
      <c r="B10" s="444"/>
      <c r="C10" s="447" t="s">
        <v>2420</v>
      </c>
      <c r="D10" s="444"/>
    </row>
    <row r="11" spans="1:4" ht="19.5" customHeight="1">
      <c r="A11" s="448" t="s">
        <v>3328</v>
      </c>
      <c r="B11" s="444"/>
      <c r="C11" s="447" t="s">
        <v>3345</v>
      </c>
      <c r="D11" s="444"/>
    </row>
    <row r="12" spans="1:4" ht="19.5" customHeight="1">
      <c r="A12" s="446" t="s">
        <v>3329</v>
      </c>
      <c r="B12" s="444"/>
      <c r="C12" s="447" t="s">
        <v>3347</v>
      </c>
      <c r="D12" s="444"/>
    </row>
    <row r="13" spans="1:4" ht="19.5" customHeight="1">
      <c r="A13" s="443" t="s">
        <v>3614</v>
      </c>
      <c r="B13" s="444">
        <f>SUM(B14:B17)</f>
        <v>0</v>
      </c>
      <c r="C13" s="447" t="s">
        <v>2421</v>
      </c>
      <c r="D13" s="444">
        <f>SUM(D14:D14)</f>
        <v>40</v>
      </c>
    </row>
    <row r="14" spans="1:4" ht="19.5" customHeight="1">
      <c r="A14" s="446" t="s">
        <v>3330</v>
      </c>
      <c r="B14" s="444"/>
      <c r="C14" s="447" t="s">
        <v>2422</v>
      </c>
      <c r="D14" s="444">
        <v>40</v>
      </c>
    </row>
    <row r="15" spans="1:4" ht="19.5" customHeight="1">
      <c r="A15" s="446" t="s">
        <v>3331</v>
      </c>
      <c r="B15" s="444"/>
      <c r="C15" s="449"/>
      <c r="D15" s="444"/>
    </row>
    <row r="16" spans="1:4" ht="19.5" customHeight="1">
      <c r="A16" s="448" t="s">
        <v>3332</v>
      </c>
      <c r="B16" s="444"/>
      <c r="C16" s="449"/>
      <c r="D16" s="444"/>
    </row>
    <row r="17" spans="1:4" ht="19.5" customHeight="1">
      <c r="A17" s="446" t="s">
        <v>3333</v>
      </c>
      <c r="B17" s="444"/>
      <c r="C17" s="449"/>
      <c r="D17" s="444"/>
    </row>
    <row r="18" spans="1:4" ht="19.5" customHeight="1">
      <c r="A18" s="443" t="s">
        <v>3616</v>
      </c>
      <c r="B18" s="444">
        <f>SUM(B19:B21)</f>
        <v>0</v>
      </c>
      <c r="C18" s="447"/>
      <c r="D18" s="450"/>
    </row>
    <row r="19" spans="1:4" ht="19.5" customHeight="1">
      <c r="A19" s="448" t="s">
        <v>3335</v>
      </c>
      <c r="B19" s="444"/>
      <c r="C19" s="42"/>
      <c r="D19" s="450"/>
    </row>
    <row r="20" spans="1:4" ht="19.5" customHeight="1">
      <c r="A20" s="448" t="s">
        <v>3334</v>
      </c>
      <c r="B20" s="444"/>
      <c r="C20" s="451"/>
      <c r="D20" s="450"/>
    </row>
    <row r="21" spans="1:4" ht="19.5" customHeight="1">
      <c r="A21" s="448" t="s">
        <v>3336</v>
      </c>
      <c r="B21" s="444"/>
      <c r="C21" s="43" t="s">
        <v>2423</v>
      </c>
      <c r="D21" s="452">
        <f>SUM(D5)</f>
        <v>40</v>
      </c>
    </row>
    <row r="22" spans="1:4" ht="19.5" customHeight="1">
      <c r="A22" s="443" t="s">
        <v>3618</v>
      </c>
      <c r="B22" s="444">
        <f>SUM(B23)</f>
        <v>0</v>
      </c>
      <c r="C22" s="451"/>
      <c r="D22" s="450"/>
    </row>
    <row r="23" spans="1:4" ht="19.5" customHeight="1">
      <c r="A23" s="448" t="s">
        <v>3338</v>
      </c>
      <c r="B23" s="444"/>
      <c r="C23" s="453"/>
      <c r="D23" s="444"/>
    </row>
    <row r="24" spans="1:4" ht="19.5" customHeight="1">
      <c r="A24" s="43" t="s">
        <v>2424</v>
      </c>
      <c r="B24" s="452">
        <f>SUM(B5,B8,B13,B18,B22)</f>
        <v>40</v>
      </c>
      <c r="C24" s="43" t="s">
        <v>2425</v>
      </c>
      <c r="D24" s="452"/>
    </row>
    <row r="25" spans="1:4" ht="19.5" customHeight="1">
      <c r="A25" s="43" t="s">
        <v>3340</v>
      </c>
      <c r="B25" s="454"/>
      <c r="C25" s="43" t="s">
        <v>3357</v>
      </c>
      <c r="D25" s="454"/>
    </row>
    <row r="26" spans="1:4" ht="19.5" customHeight="1">
      <c r="A26" s="435"/>
      <c r="B26" s="454"/>
      <c r="C26" s="43" t="s">
        <v>3543</v>
      </c>
      <c r="D26" s="444">
        <f>SUM(D27)</f>
        <v>0</v>
      </c>
    </row>
    <row r="27" spans="1:4" ht="19.5" customHeight="1">
      <c r="A27" s="43"/>
      <c r="B27" s="454"/>
      <c r="C27" s="455" t="s">
        <v>2426</v>
      </c>
      <c r="D27" s="444"/>
    </row>
    <row r="28" spans="1:4" ht="19.5" customHeight="1">
      <c r="A28" s="243" t="s">
        <v>3341</v>
      </c>
      <c r="B28" s="456">
        <f>SUM(B24,B25)</f>
        <v>40</v>
      </c>
      <c r="C28" s="243" t="s">
        <v>3361</v>
      </c>
      <c r="D28" s="456">
        <f>SUM(D21,D24,D25,D26)</f>
        <v>40</v>
      </c>
    </row>
  </sheetData>
  <mergeCells count="1">
    <mergeCell ref="A2:D2"/>
  </mergeCells>
  <printOptions horizontalCentered="1" verticalCentered="1"/>
  <pageMargins left="0.7480314960629921" right="0.7480314960629921" top="0.984251968503937" bottom="0.3937007874015748" header="0.5118110236220472" footer="0.5118110236220472"/>
  <pageSetup orientation="landscape" paperSize="9" scale="80" r:id="rId1"/>
</worksheet>
</file>

<file path=xl/worksheets/sheet32.xml><?xml version="1.0" encoding="utf-8"?>
<worksheet xmlns="http://schemas.openxmlformats.org/spreadsheetml/2006/main" xmlns:r="http://schemas.openxmlformats.org/officeDocument/2006/relationships">
  <sheetPr>
    <pageSetUpPr fitToPage="1"/>
  </sheetPr>
  <dimension ref="A1:D28"/>
  <sheetViews>
    <sheetView zoomScaleSheetLayoutView="100" workbookViewId="0" topLeftCell="A1">
      <selection activeCell="B13" sqref="B13"/>
    </sheetView>
  </sheetViews>
  <sheetFormatPr defaultColWidth="28.50390625" defaultRowHeight="13.5"/>
  <cols>
    <col min="1" max="1" width="45.125" style="33" customWidth="1"/>
    <col min="2" max="2" width="16.50390625" style="33" customWidth="1"/>
    <col min="3" max="3" width="10.625" style="33" customWidth="1"/>
    <col min="4" max="4" width="19.375" style="33" customWidth="1"/>
    <col min="5" max="16384" width="28.50390625" style="33" customWidth="1"/>
  </cols>
  <sheetData>
    <row r="1" ht="27" customHeight="1">
      <c r="A1" s="4" t="s">
        <v>2458</v>
      </c>
    </row>
    <row r="2" spans="1:4" ht="25.5">
      <c r="A2" s="625" t="s">
        <v>3362</v>
      </c>
      <c r="B2" s="626"/>
      <c r="C2" s="626"/>
      <c r="D2" s="627"/>
    </row>
    <row r="3" spans="1:4" ht="30.75" customHeight="1">
      <c r="A3" s="47"/>
      <c r="B3" s="48"/>
      <c r="D3" s="33" t="s">
        <v>2399</v>
      </c>
    </row>
    <row r="4" spans="1:4" ht="30" customHeight="1">
      <c r="A4" s="49" t="s">
        <v>3363</v>
      </c>
      <c r="B4" s="49" t="s">
        <v>1898</v>
      </c>
      <c r="C4" s="50" t="s">
        <v>3553</v>
      </c>
      <c r="D4" s="49" t="s">
        <v>2400</v>
      </c>
    </row>
    <row r="5" spans="1:4" ht="30" customHeight="1">
      <c r="A5" s="51" t="s">
        <v>3610</v>
      </c>
      <c r="B5" s="52">
        <f>SUM(B6:B7)</f>
        <v>40</v>
      </c>
      <c r="C5" s="52">
        <f>SUM(C6:C7)</f>
        <v>40</v>
      </c>
      <c r="D5" s="433">
        <f>C5/B5*100</f>
        <v>100</v>
      </c>
    </row>
    <row r="6" spans="1:4" ht="30" customHeight="1">
      <c r="A6" s="53" t="s">
        <v>3324</v>
      </c>
      <c r="B6" s="52"/>
      <c r="C6" s="52"/>
      <c r="D6" s="433" t="e">
        <f aca="true" t="shared" si="0" ref="D6:D28">C6/B6*100</f>
        <v>#DIV/0!</v>
      </c>
    </row>
    <row r="7" spans="1:4" ht="30" customHeight="1">
      <c r="A7" s="53" t="s">
        <v>3325</v>
      </c>
      <c r="B7" s="52">
        <v>40</v>
      </c>
      <c r="C7" s="52">
        <v>40</v>
      </c>
      <c r="D7" s="433">
        <f t="shared" si="0"/>
        <v>100</v>
      </c>
    </row>
    <row r="8" spans="1:4" ht="30" customHeight="1">
      <c r="A8" s="51" t="s">
        <v>3612</v>
      </c>
      <c r="B8" s="52">
        <f>SUM(B9:B12)</f>
        <v>0</v>
      </c>
      <c r="C8" s="52">
        <f>SUM(C9:C12)</f>
        <v>0</v>
      </c>
      <c r="D8" s="433" t="e">
        <f t="shared" si="0"/>
        <v>#DIV/0!</v>
      </c>
    </row>
    <row r="9" spans="1:4" ht="30" customHeight="1">
      <c r="A9" s="53" t="s">
        <v>3326</v>
      </c>
      <c r="B9" s="52"/>
      <c r="C9" s="52"/>
      <c r="D9" s="433" t="e">
        <f t="shared" si="0"/>
        <v>#DIV/0!</v>
      </c>
    </row>
    <row r="10" spans="1:4" ht="30" customHeight="1">
      <c r="A10" s="53" t="s">
        <v>3327</v>
      </c>
      <c r="B10" s="52"/>
      <c r="C10" s="52"/>
      <c r="D10" s="433" t="e">
        <f t="shared" si="0"/>
        <v>#DIV/0!</v>
      </c>
    </row>
    <row r="11" spans="1:4" ht="30" customHeight="1">
      <c r="A11" s="434" t="s">
        <v>3328</v>
      </c>
      <c r="B11" s="52"/>
      <c r="C11" s="52"/>
      <c r="D11" s="433" t="e">
        <f t="shared" si="0"/>
        <v>#DIV/0!</v>
      </c>
    </row>
    <row r="12" spans="1:4" ht="30" customHeight="1">
      <c r="A12" s="53" t="s">
        <v>3329</v>
      </c>
      <c r="B12" s="52"/>
      <c r="C12" s="52"/>
      <c r="D12" s="433" t="e">
        <f t="shared" si="0"/>
        <v>#DIV/0!</v>
      </c>
    </row>
    <row r="13" spans="1:4" ht="30" customHeight="1">
      <c r="A13" s="51" t="s">
        <v>3614</v>
      </c>
      <c r="B13" s="52">
        <f>SUM(B14:B17)</f>
        <v>0</v>
      </c>
      <c r="C13" s="52">
        <f>SUM(C14:C17)</f>
        <v>0</v>
      </c>
      <c r="D13" s="433" t="e">
        <f t="shared" si="0"/>
        <v>#DIV/0!</v>
      </c>
    </row>
    <row r="14" spans="1:4" ht="30" customHeight="1">
      <c r="A14" s="53" t="s">
        <v>3330</v>
      </c>
      <c r="B14" s="52"/>
      <c r="C14" s="52"/>
      <c r="D14" s="433" t="e">
        <f t="shared" si="0"/>
        <v>#DIV/0!</v>
      </c>
    </row>
    <row r="15" spans="1:4" ht="30" customHeight="1">
      <c r="A15" s="53" t="s">
        <v>3331</v>
      </c>
      <c r="B15" s="52"/>
      <c r="C15" s="52"/>
      <c r="D15" s="433" t="e">
        <f t="shared" si="0"/>
        <v>#DIV/0!</v>
      </c>
    </row>
    <row r="16" spans="1:4" ht="30" customHeight="1">
      <c r="A16" s="434" t="s">
        <v>3332</v>
      </c>
      <c r="B16" s="52"/>
      <c r="C16" s="52"/>
      <c r="D16" s="433" t="e">
        <f t="shared" si="0"/>
        <v>#DIV/0!</v>
      </c>
    </row>
    <row r="17" spans="1:4" ht="30" customHeight="1">
      <c r="A17" s="53" t="s">
        <v>3333</v>
      </c>
      <c r="B17" s="52"/>
      <c r="C17" s="52"/>
      <c r="D17" s="433" t="e">
        <f t="shared" si="0"/>
        <v>#DIV/0!</v>
      </c>
    </row>
    <row r="18" spans="1:4" ht="30" customHeight="1">
      <c r="A18" s="51" t="s">
        <v>3616</v>
      </c>
      <c r="B18" s="52">
        <f>SUM(B19:B21)</f>
        <v>0</v>
      </c>
      <c r="C18" s="52">
        <f>SUM(C19:C21)</f>
        <v>0</v>
      </c>
      <c r="D18" s="433" t="e">
        <f t="shared" si="0"/>
        <v>#DIV/0!</v>
      </c>
    </row>
    <row r="19" spans="1:4" ht="30" customHeight="1">
      <c r="A19" s="434" t="s">
        <v>3334</v>
      </c>
      <c r="B19" s="52"/>
      <c r="C19" s="52"/>
      <c r="D19" s="433" t="e">
        <f t="shared" si="0"/>
        <v>#DIV/0!</v>
      </c>
    </row>
    <row r="20" spans="1:4" ht="30" customHeight="1">
      <c r="A20" s="434" t="s">
        <v>3335</v>
      </c>
      <c r="B20" s="52"/>
      <c r="C20" s="52"/>
      <c r="D20" s="433" t="e">
        <f t="shared" si="0"/>
        <v>#DIV/0!</v>
      </c>
    </row>
    <row r="21" spans="1:4" ht="30" customHeight="1">
      <c r="A21" s="434" t="s">
        <v>3336</v>
      </c>
      <c r="B21" s="52"/>
      <c r="C21" s="52"/>
      <c r="D21" s="433" t="e">
        <f t="shared" si="0"/>
        <v>#DIV/0!</v>
      </c>
    </row>
    <row r="22" spans="1:4" ht="30" customHeight="1">
      <c r="A22" s="51" t="s">
        <v>3337</v>
      </c>
      <c r="B22" s="52">
        <f>SUM(B23)</f>
        <v>0</v>
      </c>
      <c r="C22" s="52">
        <f>SUM(C23)</f>
        <v>0</v>
      </c>
      <c r="D22" s="433" t="e">
        <f t="shared" si="0"/>
        <v>#DIV/0!</v>
      </c>
    </row>
    <row r="23" spans="1:4" ht="30" customHeight="1">
      <c r="A23" s="53" t="s">
        <v>3338</v>
      </c>
      <c r="B23" s="52"/>
      <c r="C23" s="52"/>
      <c r="D23" s="433" t="e">
        <f t="shared" si="0"/>
        <v>#DIV/0!</v>
      </c>
    </row>
    <row r="24" spans="1:4" ht="30" customHeight="1">
      <c r="A24" s="44" t="s">
        <v>3339</v>
      </c>
      <c r="B24" s="54">
        <f>SUM(B5,B8,B13,B18,B22)</f>
        <v>40</v>
      </c>
      <c r="C24" s="54">
        <f>SUM(C5,C8,C13,C18,C22)</f>
        <v>40</v>
      </c>
      <c r="D24" s="433">
        <f t="shared" si="0"/>
        <v>100</v>
      </c>
    </row>
    <row r="25" spans="1:4" ht="30" customHeight="1">
      <c r="A25" s="44" t="s">
        <v>3340</v>
      </c>
      <c r="B25" s="55"/>
      <c r="C25" s="55"/>
      <c r="D25" s="433" t="e">
        <f t="shared" si="0"/>
        <v>#DIV/0!</v>
      </c>
    </row>
    <row r="26" spans="1:4" ht="30" customHeight="1">
      <c r="A26" s="435"/>
      <c r="B26" s="55"/>
      <c r="C26" s="55"/>
      <c r="D26" s="433" t="e">
        <f t="shared" si="0"/>
        <v>#DIV/0!</v>
      </c>
    </row>
    <row r="27" spans="1:4" ht="30" customHeight="1">
      <c r="A27" s="43"/>
      <c r="B27" s="55"/>
      <c r="C27" s="55"/>
      <c r="D27" s="433" t="e">
        <f t="shared" si="0"/>
        <v>#DIV/0!</v>
      </c>
    </row>
    <row r="28" spans="1:4" ht="30" customHeight="1">
      <c r="A28" s="56" t="s">
        <v>3341</v>
      </c>
      <c r="B28" s="57">
        <f>SUM(B24,B25)</f>
        <v>40</v>
      </c>
      <c r="C28" s="57">
        <f>SUM(C24,C25)</f>
        <v>40</v>
      </c>
      <c r="D28" s="433">
        <f t="shared" si="0"/>
        <v>100</v>
      </c>
    </row>
  </sheetData>
  <sheetProtection/>
  <mergeCells count="1">
    <mergeCell ref="A2:D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94" r:id="rId1"/>
</worksheet>
</file>

<file path=xl/worksheets/sheet33.xml><?xml version="1.0" encoding="utf-8"?>
<worksheet xmlns="http://schemas.openxmlformats.org/spreadsheetml/2006/main" xmlns:r="http://schemas.openxmlformats.org/officeDocument/2006/relationships">
  <sheetPr>
    <pageSetUpPr fitToPage="1"/>
  </sheetPr>
  <dimension ref="A1:D36"/>
  <sheetViews>
    <sheetView zoomScaleSheetLayoutView="100" workbookViewId="0" topLeftCell="A1">
      <selection activeCell="A4" sqref="A4:D34"/>
    </sheetView>
  </sheetViews>
  <sheetFormatPr defaultColWidth="23.25390625" defaultRowHeight="13.5"/>
  <cols>
    <col min="1" max="1" width="57.375" style="34" customWidth="1"/>
    <col min="2" max="2" width="12.75390625" style="34" customWidth="1"/>
    <col min="3" max="3" width="8.875" style="34" customWidth="1"/>
    <col min="4" max="4" width="15.625" style="34" customWidth="1"/>
    <col min="5" max="16384" width="23.25390625" style="34" customWidth="1"/>
  </cols>
  <sheetData>
    <row r="1" ht="21.75" customHeight="1">
      <c r="A1" s="4" t="s">
        <v>2459</v>
      </c>
    </row>
    <row r="2" spans="1:4" ht="30" customHeight="1">
      <c r="A2" s="625" t="s">
        <v>3364</v>
      </c>
      <c r="B2" s="626"/>
      <c r="C2" s="626"/>
      <c r="D2" s="627"/>
    </row>
    <row r="3" spans="1:2" ht="23.25" customHeight="1">
      <c r="A3" s="35"/>
      <c r="B3" s="36" t="s">
        <v>3454</v>
      </c>
    </row>
    <row r="4" spans="1:4" ht="19.5" customHeight="1">
      <c r="A4" s="37" t="s">
        <v>3323</v>
      </c>
      <c r="B4" s="37" t="s">
        <v>2403</v>
      </c>
      <c r="C4" s="436" t="s">
        <v>3553</v>
      </c>
      <c r="D4" s="37" t="s">
        <v>2404</v>
      </c>
    </row>
    <row r="5" spans="1:4" s="32" customFormat="1" ht="19.5" customHeight="1">
      <c r="A5" s="51" t="s">
        <v>3343</v>
      </c>
      <c r="B5" s="39">
        <f>SUM(B6,B12,B20,B22,B26)</f>
        <v>40</v>
      </c>
      <c r="C5" s="39">
        <f>SUM(C6,C12,C20,C22,C26)</f>
        <v>40</v>
      </c>
      <c r="D5" s="437">
        <f>C5/B5*100</f>
        <v>100</v>
      </c>
    </row>
    <row r="6" spans="1:4" s="32" customFormat="1" ht="19.5" customHeight="1">
      <c r="A6" s="457" t="s">
        <v>3344</v>
      </c>
      <c r="B6" s="39">
        <f>SUM(B7:B11)</f>
        <v>0</v>
      </c>
      <c r="C6" s="39">
        <f>SUM(C7:C11)</f>
        <v>0</v>
      </c>
      <c r="D6" s="437" t="e">
        <f aca="true" t="shared" si="0" ref="D6:D34">C6/B6*100</f>
        <v>#DIV/0!</v>
      </c>
    </row>
    <row r="7" spans="1:4" s="32" customFormat="1" ht="19.5" customHeight="1">
      <c r="A7" s="458" t="s">
        <v>2405</v>
      </c>
      <c r="B7" s="39"/>
      <c r="C7" s="39"/>
      <c r="D7" s="437" t="e">
        <f t="shared" si="0"/>
        <v>#DIV/0!</v>
      </c>
    </row>
    <row r="8" spans="1:4" s="32" customFormat="1" ht="19.5" customHeight="1">
      <c r="A8" s="458" t="s">
        <v>2406</v>
      </c>
      <c r="B8" s="39"/>
      <c r="C8" s="39"/>
      <c r="D8" s="437" t="e">
        <f t="shared" si="0"/>
        <v>#DIV/0!</v>
      </c>
    </row>
    <row r="9" spans="1:4" s="33" customFormat="1" ht="19.5" customHeight="1">
      <c r="A9" s="458" t="s">
        <v>2407</v>
      </c>
      <c r="B9" s="39"/>
      <c r="C9" s="39"/>
      <c r="D9" s="437" t="e">
        <f t="shared" si="0"/>
        <v>#DIV/0!</v>
      </c>
    </row>
    <row r="10" spans="1:4" s="32" customFormat="1" ht="19.5" customHeight="1">
      <c r="A10" s="458" t="s">
        <v>2408</v>
      </c>
      <c r="B10" s="39"/>
      <c r="C10" s="39"/>
      <c r="D10" s="437" t="e">
        <f t="shared" si="0"/>
        <v>#DIV/0!</v>
      </c>
    </row>
    <row r="11" spans="1:4" s="32" customFormat="1" ht="19.5" customHeight="1">
      <c r="A11" s="458" t="s">
        <v>2409</v>
      </c>
      <c r="B11" s="39"/>
      <c r="C11" s="39"/>
      <c r="D11" s="437" t="e">
        <f t="shared" si="0"/>
        <v>#DIV/0!</v>
      </c>
    </row>
    <row r="12" spans="1:4" s="33" customFormat="1" ht="19.5" customHeight="1">
      <c r="A12" s="457" t="s">
        <v>3345</v>
      </c>
      <c r="B12" s="39">
        <f>SUM(B13:B19)</f>
        <v>0</v>
      </c>
      <c r="C12" s="39">
        <f>SUM(C13:C19)</f>
        <v>0</v>
      </c>
      <c r="D12" s="437" t="e">
        <f t="shared" si="0"/>
        <v>#DIV/0!</v>
      </c>
    </row>
    <row r="13" spans="1:4" s="32" customFormat="1" ht="19.5" customHeight="1">
      <c r="A13" s="457" t="s">
        <v>3346</v>
      </c>
      <c r="B13" s="39"/>
      <c r="C13" s="39"/>
      <c r="D13" s="437" t="e">
        <f t="shared" si="0"/>
        <v>#DIV/0!</v>
      </c>
    </row>
    <row r="14" spans="1:4" s="32" customFormat="1" ht="19.5" customHeight="1">
      <c r="A14" s="458" t="s">
        <v>2410</v>
      </c>
      <c r="B14" s="39"/>
      <c r="C14" s="39"/>
      <c r="D14" s="437" t="e">
        <f t="shared" si="0"/>
        <v>#DIV/0!</v>
      </c>
    </row>
    <row r="15" spans="1:4" s="32" customFormat="1" ht="19.5" customHeight="1">
      <c r="A15" s="458" t="s">
        <v>2411</v>
      </c>
      <c r="B15" s="39"/>
      <c r="C15" s="39"/>
      <c r="D15" s="437" t="e">
        <f t="shared" si="0"/>
        <v>#DIV/0!</v>
      </c>
    </row>
    <row r="16" spans="1:4" s="33" customFormat="1" ht="19.5" customHeight="1">
      <c r="A16" s="458" t="s">
        <v>2412</v>
      </c>
      <c r="B16" s="39"/>
      <c r="C16" s="39"/>
      <c r="D16" s="437" t="e">
        <f t="shared" si="0"/>
        <v>#DIV/0!</v>
      </c>
    </row>
    <row r="17" spans="1:4" s="32" customFormat="1" ht="19.5" customHeight="1">
      <c r="A17" s="458" t="s">
        <v>2413</v>
      </c>
      <c r="B17" s="39"/>
      <c r="C17" s="39"/>
      <c r="D17" s="437" t="e">
        <f t="shared" si="0"/>
        <v>#DIV/0!</v>
      </c>
    </row>
    <row r="18" spans="1:4" s="32" customFormat="1" ht="19.5" customHeight="1">
      <c r="A18" s="458" t="s">
        <v>2414</v>
      </c>
      <c r="B18" s="39"/>
      <c r="C18" s="39"/>
      <c r="D18" s="437" t="e">
        <f t="shared" si="0"/>
        <v>#DIV/0!</v>
      </c>
    </row>
    <row r="19" spans="1:4" s="33" customFormat="1" ht="19.5" customHeight="1">
      <c r="A19" s="458" t="s">
        <v>2415</v>
      </c>
      <c r="B19" s="39"/>
      <c r="C19" s="39"/>
      <c r="D19" s="437" t="e">
        <f t="shared" si="0"/>
        <v>#DIV/0!</v>
      </c>
    </row>
    <row r="20" spans="1:4" s="33" customFormat="1" ht="19.5" customHeight="1">
      <c r="A20" s="457" t="s">
        <v>3347</v>
      </c>
      <c r="B20" s="39">
        <f>SUM(B21:B21)</f>
        <v>0</v>
      </c>
      <c r="C20" s="39">
        <f>SUM(C21:C21)</f>
        <v>0</v>
      </c>
      <c r="D20" s="437" t="e">
        <f t="shared" si="0"/>
        <v>#DIV/0!</v>
      </c>
    </row>
    <row r="21" spans="1:4" s="33" customFormat="1" ht="19.5" customHeight="1">
      <c r="A21" s="457" t="s">
        <v>3348</v>
      </c>
      <c r="B21" s="39"/>
      <c r="C21" s="39"/>
      <c r="D21" s="437" t="e">
        <f t="shared" si="0"/>
        <v>#DIV/0!</v>
      </c>
    </row>
    <row r="22" spans="1:4" s="32" customFormat="1" ht="19.5" customHeight="1">
      <c r="A22" s="457" t="s">
        <v>3349</v>
      </c>
      <c r="B22" s="39">
        <f>SUM(B23:B25)</f>
        <v>0</v>
      </c>
      <c r="C22" s="39">
        <f>SUM(C23:C25)</f>
        <v>0</v>
      </c>
      <c r="D22" s="437" t="e">
        <f t="shared" si="0"/>
        <v>#DIV/0!</v>
      </c>
    </row>
    <row r="23" spans="1:4" s="32" customFormat="1" ht="19.5" customHeight="1">
      <c r="A23" s="459" t="s">
        <v>3350</v>
      </c>
      <c r="B23" s="39"/>
      <c r="C23" s="39"/>
      <c r="D23" s="437" t="e">
        <f t="shared" si="0"/>
        <v>#DIV/0!</v>
      </c>
    </row>
    <row r="24" spans="1:4" s="32" customFormat="1" ht="19.5" customHeight="1">
      <c r="A24" s="459" t="s">
        <v>3351</v>
      </c>
      <c r="B24" s="39"/>
      <c r="C24" s="39"/>
      <c r="D24" s="437" t="e">
        <f t="shared" si="0"/>
        <v>#DIV/0!</v>
      </c>
    </row>
    <row r="25" spans="1:4" s="32" customFormat="1" ht="19.5" customHeight="1">
      <c r="A25" s="459" t="s">
        <v>3352</v>
      </c>
      <c r="B25" s="39"/>
      <c r="C25" s="39"/>
      <c r="D25" s="437" t="e">
        <f t="shared" si="0"/>
        <v>#DIV/0!</v>
      </c>
    </row>
    <row r="26" spans="1:4" s="32" customFormat="1" ht="19.5" customHeight="1">
      <c r="A26" s="457" t="s">
        <v>3353</v>
      </c>
      <c r="B26" s="39">
        <f>SUM(B27:B27)</f>
        <v>40</v>
      </c>
      <c r="C26" s="39">
        <f>SUM(C27:C27)</f>
        <v>40</v>
      </c>
      <c r="D26" s="437">
        <f t="shared" si="0"/>
        <v>100</v>
      </c>
    </row>
    <row r="27" spans="1:4" ht="19.5" customHeight="1">
      <c r="A27" s="457" t="s">
        <v>3354</v>
      </c>
      <c r="B27" s="39">
        <v>40</v>
      </c>
      <c r="C27" s="39">
        <v>40</v>
      </c>
      <c r="D27" s="437">
        <f t="shared" si="0"/>
        <v>100</v>
      </c>
    </row>
    <row r="28" spans="1:4" ht="19.5" customHeight="1">
      <c r="A28" s="42" t="s">
        <v>3355</v>
      </c>
      <c r="B28" s="39"/>
      <c r="C28" s="39"/>
      <c r="D28" s="437" t="e">
        <f t="shared" si="0"/>
        <v>#DIV/0!</v>
      </c>
    </row>
    <row r="29" spans="1:4" ht="19.5" customHeight="1">
      <c r="A29" s="43" t="s">
        <v>3356</v>
      </c>
      <c r="B29" s="39">
        <f>SUM(B5,B28)</f>
        <v>40</v>
      </c>
      <c r="C29" s="39">
        <f>SUM(C5,C28)</f>
        <v>40</v>
      </c>
      <c r="D29" s="437">
        <f t="shared" si="0"/>
        <v>100</v>
      </c>
    </row>
    <row r="30" spans="1:4" ht="19.5" customHeight="1">
      <c r="A30" s="44" t="s">
        <v>3357</v>
      </c>
      <c r="B30" s="39"/>
      <c r="C30" s="39"/>
      <c r="D30" s="437" t="e">
        <f t="shared" si="0"/>
        <v>#DIV/0!</v>
      </c>
    </row>
    <row r="31" spans="1:4" ht="19.5" customHeight="1">
      <c r="A31" s="51" t="s">
        <v>3358</v>
      </c>
      <c r="B31" s="39">
        <f>SUM(B32)</f>
        <v>0</v>
      </c>
      <c r="C31" s="39">
        <f>SUM(C32)</f>
        <v>0</v>
      </c>
      <c r="D31" s="437" t="e">
        <f t="shared" si="0"/>
        <v>#DIV/0!</v>
      </c>
    </row>
    <row r="32" spans="1:4" ht="19.5" customHeight="1">
      <c r="A32" s="457" t="s">
        <v>3359</v>
      </c>
      <c r="B32" s="39">
        <f>SUM(B33)</f>
        <v>0</v>
      </c>
      <c r="C32" s="39">
        <f>SUM(C33)</f>
        <v>0</v>
      </c>
      <c r="D32" s="437" t="e">
        <f t="shared" si="0"/>
        <v>#DIV/0!</v>
      </c>
    </row>
    <row r="33" spans="1:4" ht="19.5" customHeight="1">
      <c r="A33" s="457" t="s">
        <v>3360</v>
      </c>
      <c r="B33" s="39"/>
      <c r="C33" s="39"/>
      <c r="D33" s="437" t="e">
        <f t="shared" si="0"/>
        <v>#DIV/0!</v>
      </c>
    </row>
    <row r="34" spans="1:4" ht="19.5" customHeight="1">
      <c r="A34" s="460" t="s">
        <v>3361</v>
      </c>
      <c r="B34" s="39">
        <f>SUM(B29,B30,B31)</f>
        <v>40</v>
      </c>
      <c r="C34" s="39">
        <f>SUM(C29,C30,C31)</f>
        <v>40</v>
      </c>
      <c r="D34" s="437">
        <f t="shared" si="0"/>
        <v>100</v>
      </c>
    </row>
    <row r="35" ht="14.25">
      <c r="B35" s="46"/>
    </row>
    <row r="36" ht="14.25">
      <c r="B36" s="46"/>
    </row>
  </sheetData>
  <sheetProtection/>
  <mergeCells count="1">
    <mergeCell ref="A2:D2"/>
  </mergeCells>
  <printOptions horizontalCentered="1" verticalCentered="1"/>
  <pageMargins left="0.7480314960629921" right="0.7480314960629921" top="0.2755905511811024" bottom="0.3937007874015748" header="0.5905511811023623" footer="0.15748031496062992"/>
  <pageSetup firstPageNumber="135" useFirstPageNumber="1" fitToHeight="1" fitToWidth="1" orientation="portrait" paperSize="9" scale="93" r:id="rId1"/>
</worksheet>
</file>

<file path=xl/worksheets/sheet34.xml><?xml version="1.0" encoding="utf-8"?>
<worksheet xmlns="http://schemas.openxmlformats.org/spreadsheetml/2006/main" xmlns:r="http://schemas.openxmlformats.org/officeDocument/2006/relationships">
  <dimension ref="A1:D28"/>
  <sheetViews>
    <sheetView workbookViewId="0" topLeftCell="A1">
      <selection activeCell="A8" sqref="A8"/>
    </sheetView>
  </sheetViews>
  <sheetFormatPr defaultColWidth="9.00390625" defaultRowHeight="13.5"/>
  <cols>
    <col min="1" max="1" width="55.75390625" style="0" customWidth="1"/>
    <col min="2" max="2" width="15.125" style="0" customWidth="1"/>
    <col min="3" max="3" width="56.75390625" style="0" customWidth="1"/>
    <col min="4" max="4" width="14.75390625" style="0" customWidth="1"/>
  </cols>
  <sheetData>
    <row r="1" spans="1:4" ht="13.5">
      <c r="A1" s="439" t="s">
        <v>2460</v>
      </c>
      <c r="B1" s="439"/>
      <c r="C1" s="439"/>
      <c r="D1" s="439"/>
    </row>
    <row r="2" spans="1:4" ht="20.25">
      <c r="A2" s="624" t="s">
        <v>2457</v>
      </c>
      <c r="B2" s="624"/>
      <c r="C2" s="624"/>
      <c r="D2" s="624"/>
    </row>
    <row r="3" spans="1:4" ht="14.25">
      <c r="A3" s="289"/>
      <c r="B3" s="439"/>
      <c r="C3" s="439"/>
      <c r="D3" s="440" t="s">
        <v>3454</v>
      </c>
    </row>
    <row r="4" spans="1:4" ht="19.5" customHeight="1">
      <c r="A4" s="441" t="s">
        <v>2429</v>
      </c>
      <c r="B4" s="442" t="s">
        <v>2416</v>
      </c>
      <c r="C4" s="441" t="s">
        <v>2430</v>
      </c>
      <c r="D4" s="442" t="s">
        <v>2416</v>
      </c>
    </row>
    <row r="5" spans="1:4" ht="19.5" customHeight="1">
      <c r="A5" s="443" t="s">
        <v>3610</v>
      </c>
      <c r="B5" s="444">
        <f>SUM(B6:B7)</f>
        <v>40</v>
      </c>
      <c r="C5" s="445" t="s">
        <v>3343</v>
      </c>
      <c r="D5" s="444">
        <f>SUM(D6,D11,D12,D13,D17)</f>
        <v>40</v>
      </c>
    </row>
    <row r="6" spans="1:4" ht="19.5" customHeight="1">
      <c r="A6" s="446" t="s">
        <v>3324</v>
      </c>
      <c r="B6" s="444"/>
      <c r="C6" s="447" t="s">
        <v>3344</v>
      </c>
      <c r="D6" s="444">
        <f>SUM(D7:D10)</f>
        <v>0</v>
      </c>
    </row>
    <row r="7" spans="1:4" ht="19.5" customHeight="1">
      <c r="A7" s="446" t="s">
        <v>3325</v>
      </c>
      <c r="B7" s="444">
        <v>40</v>
      </c>
      <c r="C7" s="447" t="s">
        <v>2417</v>
      </c>
      <c r="D7" s="444"/>
    </row>
    <row r="8" spans="1:4" ht="19.5" customHeight="1">
      <c r="A8" s="443" t="s">
        <v>3612</v>
      </c>
      <c r="B8" s="444">
        <f>SUM(B9:B12)</f>
        <v>0</v>
      </c>
      <c r="C8" s="439" t="s">
        <v>2418</v>
      </c>
      <c r="D8" s="444"/>
    </row>
    <row r="9" spans="1:4" ht="19.5" customHeight="1">
      <c r="A9" s="446" t="s">
        <v>3326</v>
      </c>
      <c r="B9" s="444"/>
      <c r="C9" s="447" t="s">
        <v>2419</v>
      </c>
      <c r="D9" s="444"/>
    </row>
    <row r="10" spans="1:4" ht="19.5" customHeight="1">
      <c r="A10" s="446" t="s">
        <v>3327</v>
      </c>
      <c r="B10" s="444"/>
      <c r="C10" s="447" t="s">
        <v>2420</v>
      </c>
      <c r="D10" s="444"/>
    </row>
    <row r="11" spans="1:4" ht="19.5" customHeight="1">
      <c r="A11" s="448" t="s">
        <v>3328</v>
      </c>
      <c r="B11" s="444"/>
      <c r="C11" s="447" t="s">
        <v>3345</v>
      </c>
      <c r="D11" s="444"/>
    </row>
    <row r="12" spans="1:4" ht="19.5" customHeight="1">
      <c r="A12" s="446" t="s">
        <v>3329</v>
      </c>
      <c r="B12" s="444"/>
      <c r="C12" s="447" t="s">
        <v>3347</v>
      </c>
      <c r="D12" s="444"/>
    </row>
    <row r="13" spans="1:4" ht="19.5" customHeight="1">
      <c r="A13" s="443" t="s">
        <v>3614</v>
      </c>
      <c r="B13" s="444">
        <f>SUM(B14:B17)</f>
        <v>0</v>
      </c>
      <c r="C13" s="447" t="s">
        <v>2421</v>
      </c>
      <c r="D13" s="444">
        <f>SUM(D14:D14)</f>
        <v>40</v>
      </c>
    </row>
    <row r="14" spans="1:4" ht="19.5" customHeight="1">
      <c r="A14" s="446" t="s">
        <v>3330</v>
      </c>
      <c r="B14" s="444"/>
      <c r="C14" s="447" t="s">
        <v>2422</v>
      </c>
      <c r="D14" s="444">
        <v>40</v>
      </c>
    </row>
    <row r="15" spans="1:4" ht="19.5" customHeight="1">
      <c r="A15" s="446" t="s">
        <v>3331</v>
      </c>
      <c r="B15" s="444"/>
      <c r="C15" s="449"/>
      <c r="D15" s="444"/>
    </row>
    <row r="16" spans="1:4" ht="19.5" customHeight="1">
      <c r="A16" s="448" t="s">
        <v>3332</v>
      </c>
      <c r="B16" s="444"/>
      <c r="C16" s="449"/>
      <c r="D16" s="444"/>
    </row>
    <row r="17" spans="1:4" ht="19.5" customHeight="1">
      <c r="A17" s="446" t="s">
        <v>3333</v>
      </c>
      <c r="B17" s="444"/>
      <c r="C17" s="449"/>
      <c r="D17" s="444"/>
    </row>
    <row r="18" spans="1:4" ht="19.5" customHeight="1">
      <c r="A18" s="443" t="s">
        <v>3616</v>
      </c>
      <c r="B18" s="444">
        <f>SUM(B19:B21)</f>
        <v>0</v>
      </c>
      <c r="C18" s="447"/>
      <c r="D18" s="450"/>
    </row>
    <row r="19" spans="1:4" ht="19.5" customHeight="1">
      <c r="A19" s="448" t="s">
        <v>3335</v>
      </c>
      <c r="B19" s="444"/>
      <c r="C19" s="42"/>
      <c r="D19" s="450"/>
    </row>
    <row r="20" spans="1:4" ht="19.5" customHeight="1">
      <c r="A20" s="448" t="s">
        <v>3334</v>
      </c>
      <c r="B20" s="444"/>
      <c r="C20" s="451"/>
      <c r="D20" s="450"/>
    </row>
    <row r="21" spans="1:4" ht="19.5" customHeight="1">
      <c r="A21" s="448" t="s">
        <v>3336</v>
      </c>
      <c r="B21" s="444"/>
      <c r="C21" s="43" t="s">
        <v>2423</v>
      </c>
      <c r="D21" s="452">
        <f>SUM(D5)</f>
        <v>40</v>
      </c>
    </row>
    <row r="22" spans="1:4" ht="19.5" customHeight="1">
      <c r="A22" s="443" t="s">
        <v>3618</v>
      </c>
      <c r="B22" s="444">
        <f>SUM(B23)</f>
        <v>0</v>
      </c>
      <c r="C22" s="451"/>
      <c r="D22" s="450"/>
    </row>
    <row r="23" spans="1:4" ht="19.5" customHeight="1">
      <c r="A23" s="448" t="s">
        <v>3338</v>
      </c>
      <c r="B23" s="444"/>
      <c r="C23" s="453"/>
      <c r="D23" s="444"/>
    </row>
    <row r="24" spans="1:4" ht="19.5" customHeight="1">
      <c r="A24" s="43" t="s">
        <v>2424</v>
      </c>
      <c r="B24" s="452">
        <f>SUM(B5,B8,B13,B18,B22)</f>
        <v>40</v>
      </c>
      <c r="C24" s="43" t="s">
        <v>2425</v>
      </c>
      <c r="D24" s="452"/>
    </row>
    <row r="25" spans="1:4" ht="19.5" customHeight="1">
      <c r="A25" s="43" t="s">
        <v>3340</v>
      </c>
      <c r="B25" s="454"/>
      <c r="C25" s="43" t="s">
        <v>3357</v>
      </c>
      <c r="D25" s="454"/>
    </row>
    <row r="26" spans="1:4" ht="19.5" customHeight="1">
      <c r="A26" s="435"/>
      <c r="B26" s="454"/>
      <c r="C26" s="43" t="s">
        <v>3543</v>
      </c>
      <c r="D26" s="444">
        <f>SUM(D27)</f>
        <v>0</v>
      </c>
    </row>
    <row r="27" spans="1:4" ht="19.5" customHeight="1">
      <c r="A27" s="43"/>
      <c r="B27" s="454"/>
      <c r="C27" s="455" t="s">
        <v>2426</v>
      </c>
      <c r="D27" s="444"/>
    </row>
    <row r="28" spans="1:4" ht="19.5" customHeight="1">
      <c r="A28" s="243" t="s">
        <v>3341</v>
      </c>
      <c r="B28" s="456">
        <f>SUM(B24,B25)</f>
        <v>40</v>
      </c>
      <c r="C28" s="243" t="s">
        <v>3361</v>
      </c>
      <c r="D28" s="456">
        <f>SUM(D21,D24,D25,D26)</f>
        <v>40</v>
      </c>
    </row>
  </sheetData>
  <mergeCells count="1">
    <mergeCell ref="A2:D2"/>
  </mergeCells>
  <printOptions horizontalCentered="1" verticalCentered="1"/>
  <pageMargins left="0.7480314960629921" right="0.7480314960629921" top="0.984251968503937" bottom="0.984251968503937" header="0.5118110236220472" footer="0.5118110236220472"/>
  <pageSetup orientation="landscape" paperSize="9" scale="80" r:id="rId1"/>
</worksheet>
</file>

<file path=xl/worksheets/sheet35.xml><?xml version="1.0" encoding="utf-8"?>
<worksheet xmlns="http://schemas.openxmlformats.org/spreadsheetml/2006/main" xmlns:r="http://schemas.openxmlformats.org/officeDocument/2006/relationships">
  <dimension ref="A1:B15"/>
  <sheetViews>
    <sheetView zoomScaleSheetLayoutView="100" workbookViewId="0" topLeftCell="A1">
      <selection activeCell="A2" sqref="A2:B2"/>
    </sheetView>
  </sheetViews>
  <sheetFormatPr defaultColWidth="8.875" defaultRowHeight="13.5"/>
  <cols>
    <col min="1" max="1" width="36.875" style="30" customWidth="1"/>
    <col min="2" max="2" width="60.375" style="30" customWidth="1"/>
    <col min="3" max="16384" width="8.875" style="30" customWidth="1"/>
  </cols>
  <sheetData>
    <row r="1" ht="33" customHeight="1">
      <c r="A1" s="31" t="s">
        <v>3365</v>
      </c>
    </row>
    <row r="2" spans="1:2" ht="51" customHeight="1">
      <c r="A2" s="600" t="s">
        <v>2469</v>
      </c>
      <c r="B2" s="602"/>
    </row>
    <row r="3" spans="1:2" ht="57.75" customHeight="1">
      <c r="A3" s="416"/>
      <c r="B3" s="416"/>
    </row>
    <row r="4" spans="1:2" ht="50.25" customHeight="1">
      <c r="A4" s="405" t="s">
        <v>2767</v>
      </c>
      <c r="B4" s="405" t="s">
        <v>2461</v>
      </c>
    </row>
    <row r="5" spans="1:2" ht="55.5" customHeight="1">
      <c r="A5" s="461" t="s">
        <v>2462</v>
      </c>
      <c r="B5" s="462"/>
    </row>
    <row r="6" spans="1:2" ht="57.75" customHeight="1">
      <c r="A6" s="462" t="s">
        <v>2463</v>
      </c>
      <c r="B6" s="462"/>
    </row>
    <row r="7" spans="1:2" ht="27" customHeight="1">
      <c r="A7" s="413" t="s">
        <v>2464</v>
      </c>
      <c r="B7" s="462"/>
    </row>
    <row r="8" spans="1:2" ht="14.25">
      <c r="A8" s="413" t="s">
        <v>2465</v>
      </c>
      <c r="B8" s="462"/>
    </row>
    <row r="9" spans="1:2" ht="14.25">
      <c r="A9" s="413" t="s">
        <v>2466</v>
      </c>
      <c r="B9" s="462"/>
    </row>
    <row r="10" spans="1:2" ht="27">
      <c r="A10" s="413" t="s">
        <v>2467</v>
      </c>
      <c r="B10" s="462"/>
    </row>
    <row r="11" spans="1:2" ht="14.25">
      <c r="A11" s="463" t="s">
        <v>2466</v>
      </c>
      <c r="B11" s="462"/>
    </row>
    <row r="12" spans="1:2" ht="14.25">
      <c r="A12" s="463" t="s">
        <v>2466</v>
      </c>
      <c r="B12" s="462"/>
    </row>
    <row r="13" spans="1:2" ht="14.25">
      <c r="A13" s="462"/>
      <c r="B13" s="464"/>
    </row>
    <row r="14" spans="1:2" ht="14.25">
      <c r="A14" s="465" t="s">
        <v>2830</v>
      </c>
      <c r="B14" s="466"/>
    </row>
    <row r="15" spans="1:2" ht="14.25">
      <c r="A15" s="628" t="s">
        <v>2468</v>
      </c>
      <c r="B15" s="629"/>
    </row>
  </sheetData>
  <sheetProtection/>
  <mergeCells count="2">
    <mergeCell ref="A2:B2"/>
    <mergeCell ref="A15:B15"/>
  </mergeCells>
  <printOptions/>
  <pageMargins left="0.75" right="0.75" top="1" bottom="1" header="0.5" footer="0.5"/>
  <pageSetup orientation="portrait" paperSize="9" scale="80"/>
</worksheet>
</file>

<file path=xl/worksheets/sheet36.xml><?xml version="1.0" encoding="utf-8"?>
<worksheet xmlns="http://schemas.openxmlformats.org/spreadsheetml/2006/main" xmlns:r="http://schemas.openxmlformats.org/officeDocument/2006/relationships">
  <dimension ref="A1:C44"/>
  <sheetViews>
    <sheetView showZeros="0" zoomScale="50" zoomScaleNormal="50" zoomScaleSheetLayoutView="100" workbookViewId="0" topLeftCell="A1">
      <selection activeCell="B27" sqref="B27:B32"/>
    </sheetView>
  </sheetViews>
  <sheetFormatPr defaultColWidth="10.00390625" defaultRowHeight="13.5"/>
  <cols>
    <col min="1" max="1" width="79.625" style="26" customWidth="1"/>
    <col min="2" max="2" width="32.125" style="26" customWidth="1"/>
    <col min="3" max="3" width="32.00390625" style="26" customWidth="1"/>
    <col min="4" max="16384" width="10.00390625" style="26" customWidth="1"/>
  </cols>
  <sheetData>
    <row r="1" spans="1:2" s="25" customFormat="1" ht="34.5" customHeight="1">
      <c r="A1" s="27" t="s">
        <v>3366</v>
      </c>
      <c r="B1" s="28"/>
    </row>
    <row r="2" spans="1:3" ht="34.5" customHeight="1">
      <c r="A2" s="630" t="s">
        <v>3367</v>
      </c>
      <c r="B2" s="630"/>
      <c r="C2" s="630"/>
    </row>
    <row r="3" ht="34.5" customHeight="1">
      <c r="C3" s="29" t="s">
        <v>3454</v>
      </c>
    </row>
    <row r="4" spans="1:3" ht="34.5" customHeight="1">
      <c r="A4" s="19" t="s">
        <v>3368</v>
      </c>
      <c r="B4" s="13" t="s">
        <v>3553</v>
      </c>
      <c r="C4" s="20" t="s">
        <v>3369</v>
      </c>
    </row>
    <row r="5" spans="1:3" ht="34.5" customHeight="1">
      <c r="A5" s="21" t="s">
        <v>3370</v>
      </c>
      <c r="B5" s="13">
        <f>SUM(B6:B10)</f>
        <v>0</v>
      </c>
      <c r="C5" s="22"/>
    </row>
    <row r="6" spans="1:3" ht="34.5" customHeight="1">
      <c r="A6" s="23" t="s">
        <v>3371</v>
      </c>
      <c r="B6" s="24"/>
      <c r="C6" s="22"/>
    </row>
    <row r="7" spans="1:3" ht="34.5" customHeight="1">
      <c r="A7" s="23" t="s">
        <v>3372</v>
      </c>
      <c r="B7" s="24"/>
      <c r="C7" s="22"/>
    </row>
    <row r="8" spans="1:3" ht="34.5" customHeight="1">
      <c r="A8" s="23" t="s">
        <v>3373</v>
      </c>
      <c r="B8" s="13"/>
      <c r="C8" s="22"/>
    </row>
    <row r="9" spans="1:3" ht="34.5" customHeight="1">
      <c r="A9" s="23" t="s">
        <v>3374</v>
      </c>
      <c r="B9" s="24"/>
      <c r="C9" s="22"/>
    </row>
    <row r="10" spans="1:3" ht="34.5" customHeight="1">
      <c r="A10" s="23" t="s">
        <v>3375</v>
      </c>
      <c r="B10" s="24"/>
      <c r="C10" s="22"/>
    </row>
    <row r="11" spans="1:3" ht="34.5" customHeight="1">
      <c r="A11" s="21" t="s">
        <v>3376</v>
      </c>
      <c r="B11" s="13">
        <f>SUM(B12:B15)</f>
        <v>0</v>
      </c>
      <c r="C11" s="22"/>
    </row>
    <row r="12" spans="1:3" ht="34.5" customHeight="1">
      <c r="A12" s="23" t="s">
        <v>3377</v>
      </c>
      <c r="B12" s="24"/>
      <c r="C12" s="22"/>
    </row>
    <row r="13" spans="1:3" ht="34.5" customHeight="1">
      <c r="A13" s="23" t="s">
        <v>3378</v>
      </c>
      <c r="B13" s="24"/>
      <c r="C13" s="22"/>
    </row>
    <row r="14" spans="1:3" ht="34.5" customHeight="1">
      <c r="A14" s="23" t="s">
        <v>3379</v>
      </c>
      <c r="B14" s="24"/>
      <c r="C14" s="22"/>
    </row>
    <row r="15" spans="1:3" ht="34.5" customHeight="1">
      <c r="A15" s="23" t="s">
        <v>3380</v>
      </c>
      <c r="B15" s="24"/>
      <c r="C15" s="22"/>
    </row>
    <row r="16" spans="1:3" ht="34.5" customHeight="1">
      <c r="A16" s="21" t="s">
        <v>3381</v>
      </c>
      <c r="B16" s="13">
        <f>SUM(B17:B20)</f>
        <v>0</v>
      </c>
      <c r="C16" s="22"/>
    </row>
    <row r="17" spans="1:3" ht="34.5" customHeight="1">
      <c r="A17" s="23" t="s">
        <v>3382</v>
      </c>
      <c r="B17" s="24"/>
      <c r="C17" s="22"/>
    </row>
    <row r="18" spans="1:3" ht="34.5" customHeight="1">
      <c r="A18" s="23" t="s">
        <v>3383</v>
      </c>
      <c r="B18" s="24"/>
      <c r="C18" s="22"/>
    </row>
    <row r="19" spans="1:3" ht="34.5" customHeight="1">
      <c r="A19" s="23" t="s">
        <v>3384</v>
      </c>
      <c r="B19" s="24"/>
      <c r="C19" s="22"/>
    </row>
    <row r="20" spans="1:3" ht="34.5" customHeight="1">
      <c r="A20" s="23" t="s">
        <v>3385</v>
      </c>
      <c r="B20" s="24"/>
      <c r="C20" s="22"/>
    </row>
    <row r="21" spans="1:3" ht="34.5" customHeight="1">
      <c r="A21" s="21" t="s">
        <v>3386</v>
      </c>
      <c r="B21" s="13">
        <f>SUM(B22:B25)</f>
        <v>0</v>
      </c>
      <c r="C21" s="22"/>
    </row>
    <row r="22" spans="1:3" ht="34.5" customHeight="1">
      <c r="A22" s="23" t="s">
        <v>3387</v>
      </c>
      <c r="B22" s="24"/>
      <c r="C22" s="22"/>
    </row>
    <row r="23" spans="1:3" ht="34.5" customHeight="1">
      <c r="A23" s="23" t="s">
        <v>3388</v>
      </c>
      <c r="B23" s="24"/>
      <c r="C23" s="22"/>
    </row>
    <row r="24" spans="1:3" ht="34.5" customHeight="1">
      <c r="A24" s="23" t="s">
        <v>3389</v>
      </c>
      <c r="B24" s="24"/>
      <c r="C24" s="22"/>
    </row>
    <row r="25" spans="1:3" ht="34.5" customHeight="1">
      <c r="A25" s="23" t="s">
        <v>3390</v>
      </c>
      <c r="B25" s="24"/>
      <c r="C25" s="22"/>
    </row>
    <row r="26" spans="1:3" ht="34.5" customHeight="1">
      <c r="A26" s="21" t="s">
        <v>3391</v>
      </c>
      <c r="B26" s="13">
        <f>SUM(B27:B32)</f>
        <v>987</v>
      </c>
      <c r="C26" s="22"/>
    </row>
    <row r="27" spans="1:3" ht="34.5" customHeight="1">
      <c r="A27" s="23" t="s">
        <v>3392</v>
      </c>
      <c r="B27" s="24">
        <v>233</v>
      </c>
      <c r="C27" s="22"/>
    </row>
    <row r="28" spans="1:3" ht="34.5" customHeight="1">
      <c r="A28" s="23" t="s">
        <v>3393</v>
      </c>
      <c r="B28" s="24">
        <v>720</v>
      </c>
      <c r="C28" s="22"/>
    </row>
    <row r="29" spans="1:3" ht="34.5" customHeight="1">
      <c r="A29" s="23" t="s">
        <v>3394</v>
      </c>
      <c r="B29" s="24">
        <v>3</v>
      </c>
      <c r="C29" s="22"/>
    </row>
    <row r="30" spans="1:3" ht="34.5" customHeight="1">
      <c r="A30" s="23" t="s">
        <v>3395</v>
      </c>
      <c r="B30" s="24"/>
      <c r="C30" s="22"/>
    </row>
    <row r="31" spans="1:3" ht="34.5" customHeight="1">
      <c r="A31" s="23" t="s">
        <v>3396</v>
      </c>
      <c r="B31" s="24"/>
      <c r="C31" s="22"/>
    </row>
    <row r="32" spans="1:3" ht="34.5" customHeight="1">
      <c r="A32" s="23" t="s">
        <v>3397</v>
      </c>
      <c r="B32" s="24">
        <v>31</v>
      </c>
      <c r="C32" s="22"/>
    </row>
    <row r="33" spans="1:3" ht="34.5" customHeight="1">
      <c r="A33" s="21" t="s">
        <v>3398</v>
      </c>
      <c r="B33" s="13">
        <f>SUM(B34:B38)</f>
        <v>0</v>
      </c>
      <c r="C33" s="22"/>
    </row>
    <row r="34" spans="1:3" ht="34.5" customHeight="1">
      <c r="A34" s="23" t="s">
        <v>3399</v>
      </c>
      <c r="B34" s="24"/>
      <c r="C34" s="22"/>
    </row>
    <row r="35" spans="1:3" ht="34.5" customHeight="1">
      <c r="A35" s="23" t="s">
        <v>3400</v>
      </c>
      <c r="B35" s="24"/>
      <c r="C35" s="22"/>
    </row>
    <row r="36" spans="1:3" ht="34.5" customHeight="1">
      <c r="A36" s="23" t="s">
        <v>3401</v>
      </c>
      <c r="B36" s="24"/>
      <c r="C36" s="22"/>
    </row>
    <row r="37" spans="1:3" ht="34.5" customHeight="1">
      <c r="A37" s="23" t="s">
        <v>3402</v>
      </c>
      <c r="B37" s="24"/>
      <c r="C37" s="22"/>
    </row>
    <row r="38" spans="1:3" ht="34.5" customHeight="1">
      <c r="A38" s="23"/>
      <c r="B38" s="24"/>
      <c r="C38" s="22"/>
    </row>
    <row r="39" spans="1:3" ht="34.5" customHeight="1">
      <c r="A39" s="21" t="s">
        <v>3403</v>
      </c>
      <c r="B39" s="13">
        <f>SUM(B40:B42)</f>
        <v>0</v>
      </c>
      <c r="C39" s="22"/>
    </row>
    <row r="40" spans="1:3" ht="34.5" customHeight="1">
      <c r="A40" s="23" t="s">
        <v>3404</v>
      </c>
      <c r="B40" s="24"/>
      <c r="C40" s="22"/>
    </row>
    <row r="41" spans="1:3" ht="34.5" customHeight="1">
      <c r="A41" s="23" t="s">
        <v>3405</v>
      </c>
      <c r="B41" s="24"/>
      <c r="C41" s="22"/>
    </row>
    <row r="42" spans="1:3" ht="34.5" customHeight="1">
      <c r="A42" s="23"/>
      <c r="B42" s="24"/>
      <c r="C42" s="22"/>
    </row>
    <row r="43" spans="1:3" ht="34.5" customHeight="1">
      <c r="A43" s="23"/>
      <c r="B43" s="24"/>
      <c r="C43" s="22"/>
    </row>
    <row r="44" spans="1:3" ht="34.5" customHeight="1">
      <c r="A44" s="13" t="s">
        <v>3406</v>
      </c>
      <c r="B44" s="13">
        <f>SUM(B5,B11,B16,B21,B26,B33,B39)</f>
        <v>987</v>
      </c>
      <c r="C44" s="22"/>
    </row>
  </sheetData>
  <sheetProtection/>
  <mergeCells count="1">
    <mergeCell ref="A2:C2"/>
  </mergeCells>
  <printOptions horizontalCentered="1"/>
  <pageMargins left="0.551181102362205" right="0.551181102362205" top="0.275590551181102" bottom="0.393700787401575" header="0.590551181102362" footer="0.15748031496063"/>
  <pageSetup firstPageNumber="129" useFirstPageNumber="1" orientation="portrait" paperSize="9" scale="60"/>
</worksheet>
</file>

<file path=xl/worksheets/sheet37.xml><?xml version="1.0" encoding="utf-8"?>
<worksheet xmlns="http://schemas.openxmlformats.org/spreadsheetml/2006/main" xmlns:r="http://schemas.openxmlformats.org/officeDocument/2006/relationships">
  <sheetPr>
    <pageSetUpPr fitToPage="1"/>
  </sheetPr>
  <dimension ref="A1:C44"/>
  <sheetViews>
    <sheetView showZeros="0" zoomScale="55" zoomScaleNormal="55" zoomScaleSheetLayoutView="100" workbookViewId="0" topLeftCell="A10">
      <selection activeCell="F23" sqref="F23"/>
    </sheetView>
  </sheetViews>
  <sheetFormatPr defaultColWidth="10.00390625" defaultRowHeight="13.5"/>
  <cols>
    <col min="1" max="1" width="72.50390625" style="5" customWidth="1"/>
    <col min="2" max="2" width="27.75390625" style="5" customWidth="1"/>
    <col min="3" max="3" width="26.125" style="5" customWidth="1"/>
    <col min="4" max="16384" width="10.00390625" style="5" customWidth="1"/>
  </cols>
  <sheetData>
    <row r="1" spans="1:2" s="4" customFormat="1" ht="30.75" customHeight="1">
      <c r="A1" s="18" t="s">
        <v>3407</v>
      </c>
      <c r="B1" s="7"/>
    </row>
    <row r="2" spans="1:3" ht="33" customHeight="1">
      <c r="A2" s="631" t="s">
        <v>3408</v>
      </c>
      <c r="B2" s="631"/>
      <c r="C2" s="631"/>
    </row>
    <row r="3" ht="26.25" customHeight="1">
      <c r="C3" s="8" t="s">
        <v>3454</v>
      </c>
    </row>
    <row r="4" spans="1:3" ht="29.25" customHeight="1">
      <c r="A4" s="9" t="s">
        <v>3409</v>
      </c>
      <c r="B4" s="10" t="s">
        <v>3553</v>
      </c>
      <c r="C4" s="11" t="s">
        <v>3369</v>
      </c>
    </row>
    <row r="5" spans="1:3" ht="30" customHeight="1">
      <c r="A5" s="12" t="s">
        <v>3410</v>
      </c>
      <c r="B5" s="13">
        <f>SUM(B6:B9)</f>
        <v>0</v>
      </c>
      <c r="C5" s="14"/>
    </row>
    <row r="6" spans="1:3" ht="30" customHeight="1">
      <c r="A6" s="15" t="s">
        <v>3411</v>
      </c>
      <c r="B6" s="16"/>
      <c r="C6" s="14"/>
    </row>
    <row r="7" spans="1:3" ht="30" customHeight="1">
      <c r="A7" s="15" t="s">
        <v>3412</v>
      </c>
      <c r="B7" s="16"/>
      <c r="C7" s="14"/>
    </row>
    <row r="8" spans="1:3" ht="30" customHeight="1">
      <c r="A8" s="15" t="s">
        <v>3413</v>
      </c>
      <c r="B8" s="16"/>
      <c r="C8" s="14"/>
    </row>
    <row r="9" spans="1:3" ht="30" customHeight="1">
      <c r="A9" s="15" t="s">
        <v>3414</v>
      </c>
      <c r="B9" s="16"/>
      <c r="C9" s="14"/>
    </row>
    <row r="10" spans="1:3" ht="30" customHeight="1">
      <c r="A10" s="12" t="s">
        <v>3415</v>
      </c>
      <c r="B10" s="13">
        <f>SUM(B11:B18)</f>
        <v>0</v>
      </c>
      <c r="C10" s="14"/>
    </row>
    <row r="11" spans="1:3" ht="30" customHeight="1">
      <c r="A11" s="15" t="s">
        <v>3416</v>
      </c>
      <c r="B11" s="16"/>
      <c r="C11" s="14"/>
    </row>
    <row r="12" spans="1:3" ht="30" customHeight="1">
      <c r="A12" s="15" t="s">
        <v>3417</v>
      </c>
      <c r="B12" s="16"/>
      <c r="C12" s="14"/>
    </row>
    <row r="13" spans="1:3" ht="30" customHeight="1">
      <c r="A13" s="15" t="s">
        <v>3413</v>
      </c>
      <c r="B13" s="16"/>
      <c r="C13" s="14"/>
    </row>
    <row r="14" spans="1:3" ht="30" customHeight="1">
      <c r="A14" s="15" t="s">
        <v>3418</v>
      </c>
      <c r="B14" s="16"/>
      <c r="C14" s="14"/>
    </row>
    <row r="15" spans="1:3" ht="30" customHeight="1">
      <c r="A15" s="15" t="s">
        <v>3419</v>
      </c>
      <c r="B15" s="16"/>
      <c r="C15" s="14"/>
    </row>
    <row r="16" spans="1:3" ht="30" customHeight="1">
      <c r="A16" s="15" t="s">
        <v>3420</v>
      </c>
      <c r="B16" s="16"/>
      <c r="C16" s="14"/>
    </row>
    <row r="17" spans="1:3" ht="30" customHeight="1">
      <c r="A17" s="15" t="s">
        <v>3421</v>
      </c>
      <c r="B17" s="16"/>
      <c r="C17" s="14"/>
    </row>
    <row r="18" spans="1:3" ht="30" customHeight="1">
      <c r="A18" s="15" t="s">
        <v>3422</v>
      </c>
      <c r="B18" s="16"/>
      <c r="C18" s="14"/>
    </row>
    <row r="19" spans="1:3" ht="30" customHeight="1">
      <c r="A19" s="12" t="s">
        <v>3423</v>
      </c>
      <c r="B19" s="13">
        <f>SUM(B20:B22)</f>
        <v>0</v>
      </c>
      <c r="C19" s="14"/>
    </row>
    <row r="20" spans="1:3" ht="30" customHeight="1">
      <c r="A20" s="15" t="s">
        <v>3424</v>
      </c>
      <c r="B20" s="16"/>
      <c r="C20" s="14"/>
    </row>
    <row r="21" spans="1:3" ht="30" customHeight="1">
      <c r="A21" s="15" t="s">
        <v>3425</v>
      </c>
      <c r="B21" s="16"/>
      <c r="C21" s="14"/>
    </row>
    <row r="22" spans="1:3" ht="30" customHeight="1">
      <c r="A22" s="15" t="s">
        <v>3426</v>
      </c>
      <c r="B22" s="16"/>
      <c r="C22" s="14"/>
    </row>
    <row r="23" spans="1:3" ht="30" customHeight="1">
      <c r="A23" s="12" t="s">
        <v>3427</v>
      </c>
      <c r="B23" s="13">
        <f>SUM(B24:B27)</f>
        <v>0</v>
      </c>
      <c r="C23" s="14"/>
    </row>
    <row r="24" spans="1:3" ht="30" customHeight="1">
      <c r="A24" s="15" t="s">
        <v>3428</v>
      </c>
      <c r="B24" s="16"/>
      <c r="C24" s="14"/>
    </row>
    <row r="25" spans="1:3" ht="30" customHeight="1">
      <c r="A25" s="15" t="s">
        <v>3429</v>
      </c>
      <c r="B25" s="16"/>
      <c r="C25" s="14"/>
    </row>
    <row r="26" spans="1:3" ht="30" customHeight="1">
      <c r="A26" s="15" t="s">
        <v>3430</v>
      </c>
      <c r="B26" s="16"/>
      <c r="C26" s="14"/>
    </row>
    <row r="27" spans="1:3" ht="30" customHeight="1">
      <c r="A27" s="15" t="s">
        <v>3431</v>
      </c>
      <c r="B27" s="16"/>
      <c r="C27" s="14"/>
    </row>
    <row r="28" spans="1:3" ht="30" customHeight="1">
      <c r="A28" s="12" t="s">
        <v>3432</v>
      </c>
      <c r="B28" s="13">
        <f>SUM(B29:B32)</f>
        <v>771</v>
      </c>
      <c r="C28" s="14"/>
    </row>
    <row r="29" spans="1:3" ht="30" customHeight="1">
      <c r="A29" s="15" t="s">
        <v>3433</v>
      </c>
      <c r="B29" s="16">
        <v>685</v>
      </c>
      <c r="C29" s="14"/>
    </row>
    <row r="30" spans="1:3" ht="30" customHeight="1">
      <c r="A30" s="15" t="s">
        <v>3434</v>
      </c>
      <c r="B30" s="16">
        <v>85</v>
      </c>
      <c r="C30" s="14"/>
    </row>
    <row r="31" spans="1:3" ht="30" customHeight="1">
      <c r="A31" s="15" t="s">
        <v>3435</v>
      </c>
      <c r="B31" s="16"/>
      <c r="C31" s="14"/>
    </row>
    <row r="32" spans="1:3" ht="30" customHeight="1">
      <c r="A32" s="15" t="s">
        <v>3436</v>
      </c>
      <c r="B32" s="16">
        <v>1</v>
      </c>
      <c r="C32" s="14"/>
    </row>
    <row r="33" spans="1:3" ht="30" customHeight="1">
      <c r="A33" s="12" t="s">
        <v>3437</v>
      </c>
      <c r="B33" s="13">
        <f>SUM(B34:B36)</f>
        <v>0</v>
      </c>
      <c r="C33" s="14"/>
    </row>
    <row r="34" spans="1:3" ht="30" customHeight="1">
      <c r="A34" s="15" t="s">
        <v>3438</v>
      </c>
      <c r="B34" s="16"/>
      <c r="C34" s="14"/>
    </row>
    <row r="35" spans="1:3" ht="30" customHeight="1">
      <c r="A35" s="15" t="s">
        <v>3435</v>
      </c>
      <c r="B35" s="16"/>
      <c r="C35" s="14"/>
    </row>
    <row r="36" spans="1:3" ht="30" customHeight="1">
      <c r="A36" s="15" t="s">
        <v>3439</v>
      </c>
      <c r="B36" s="16"/>
      <c r="C36" s="14"/>
    </row>
    <row r="37" spans="1:3" ht="30" customHeight="1">
      <c r="A37" s="12" t="s">
        <v>3440</v>
      </c>
      <c r="B37" s="13">
        <f>SUM(B38:B41)</f>
        <v>0</v>
      </c>
      <c r="C37" s="14"/>
    </row>
    <row r="38" spans="1:3" ht="30" customHeight="1">
      <c r="A38" s="15" t="s">
        <v>3441</v>
      </c>
      <c r="B38" s="16"/>
      <c r="C38" s="14"/>
    </row>
    <row r="39" spans="1:3" ht="30" customHeight="1">
      <c r="A39" s="15" t="s">
        <v>3442</v>
      </c>
      <c r="B39" s="16"/>
      <c r="C39" s="14"/>
    </row>
    <row r="40" spans="1:3" ht="30" customHeight="1">
      <c r="A40" s="15" t="s">
        <v>3443</v>
      </c>
      <c r="B40" s="16"/>
      <c r="C40" s="14"/>
    </row>
    <row r="41" spans="1:3" ht="30" customHeight="1">
      <c r="A41" s="12" t="s">
        <v>3444</v>
      </c>
      <c r="B41" s="16"/>
      <c r="C41" s="14"/>
    </row>
    <row r="42" spans="1:3" ht="30" customHeight="1">
      <c r="A42" s="12" t="s">
        <v>3445</v>
      </c>
      <c r="B42" s="10"/>
      <c r="C42" s="14"/>
    </row>
    <row r="43" spans="1:3" ht="30" customHeight="1">
      <c r="A43" s="12"/>
      <c r="B43" s="16"/>
      <c r="C43" s="14"/>
    </row>
    <row r="44" spans="1:3" ht="30" customHeight="1">
      <c r="A44" s="17" t="s">
        <v>3446</v>
      </c>
      <c r="B44" s="13">
        <f>SUM(B5,B10,B19,B23,B28,B33,B37,B41,B42)</f>
        <v>771</v>
      </c>
      <c r="C44" s="14"/>
    </row>
  </sheetData>
  <sheetProtection/>
  <mergeCells count="1">
    <mergeCell ref="A2:C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58"/>
  <ignoredErrors>
    <ignoredError sqref="B37" formulaRange="1"/>
  </ignoredErrors>
</worksheet>
</file>

<file path=xl/worksheets/sheet38.xml><?xml version="1.0" encoding="utf-8"?>
<worksheet xmlns="http://schemas.openxmlformats.org/spreadsheetml/2006/main" xmlns:r="http://schemas.openxmlformats.org/officeDocument/2006/relationships">
  <dimension ref="A1:D54"/>
  <sheetViews>
    <sheetView workbookViewId="0" topLeftCell="A25">
      <selection activeCell="A1" sqref="A1:D54"/>
    </sheetView>
  </sheetViews>
  <sheetFormatPr defaultColWidth="9.00390625" defaultRowHeight="13.5"/>
  <cols>
    <col min="1" max="1" width="43.375" style="0" customWidth="1"/>
    <col min="3" max="3" width="41.50390625" style="0" customWidth="1"/>
  </cols>
  <sheetData>
    <row r="1" spans="1:4" ht="14.25">
      <c r="A1" s="467" t="s">
        <v>375</v>
      </c>
      <c r="B1" s="467"/>
      <c r="C1" s="467"/>
      <c r="D1" s="467"/>
    </row>
    <row r="2" spans="1:4" ht="20.25">
      <c r="A2" s="632" t="s">
        <v>376</v>
      </c>
      <c r="B2" s="632"/>
      <c r="C2" s="632"/>
      <c r="D2" s="632"/>
    </row>
    <row r="3" spans="1:4" ht="18" customHeight="1">
      <c r="A3" s="633" t="s">
        <v>3454</v>
      </c>
      <c r="B3" s="633"/>
      <c r="C3" s="633"/>
      <c r="D3" s="633"/>
    </row>
    <row r="4" spans="1:4" ht="18" customHeight="1">
      <c r="A4" s="468" t="s">
        <v>2471</v>
      </c>
      <c r="B4" s="469" t="s">
        <v>3553</v>
      </c>
      <c r="C4" s="470" t="s">
        <v>2472</v>
      </c>
      <c r="D4" s="469" t="s">
        <v>3553</v>
      </c>
    </row>
    <row r="5" spans="1:4" ht="18" customHeight="1">
      <c r="A5" s="461" t="s">
        <v>2473</v>
      </c>
      <c r="B5" s="405">
        <f>SUM(B6,B7,B10,B11,B12)</f>
        <v>987</v>
      </c>
      <c r="C5" s="461" t="s">
        <v>2474</v>
      </c>
      <c r="D5" s="405">
        <f>SUM(D6:D12)</f>
        <v>771</v>
      </c>
    </row>
    <row r="6" spans="1:4" ht="18" customHeight="1">
      <c r="A6" s="471" t="s">
        <v>2475</v>
      </c>
      <c r="B6" s="472">
        <v>233</v>
      </c>
      <c r="C6" s="471" t="s">
        <v>2476</v>
      </c>
      <c r="D6" s="472">
        <v>685</v>
      </c>
    </row>
    <row r="7" spans="1:4" ht="18" customHeight="1">
      <c r="A7" s="471" t="s">
        <v>2477</v>
      </c>
      <c r="B7" s="472">
        <f>SUM(B8:B9)</f>
        <v>720</v>
      </c>
      <c r="C7" s="471" t="s">
        <v>2478</v>
      </c>
      <c r="D7" s="472">
        <v>85</v>
      </c>
    </row>
    <row r="8" spans="1:4" ht="18" customHeight="1">
      <c r="A8" s="471" t="s">
        <v>2479</v>
      </c>
      <c r="B8" s="473">
        <v>685</v>
      </c>
      <c r="C8" s="471" t="s">
        <v>2480</v>
      </c>
      <c r="D8" s="472"/>
    </row>
    <row r="9" spans="1:4" ht="18" customHeight="1">
      <c r="A9" s="471" t="s">
        <v>2481</v>
      </c>
      <c r="B9" s="473">
        <v>35</v>
      </c>
      <c r="C9" s="471" t="s">
        <v>2482</v>
      </c>
      <c r="D9" s="472">
        <v>1</v>
      </c>
    </row>
    <row r="10" spans="1:4" ht="18" customHeight="1">
      <c r="A10" s="471" t="s">
        <v>2483</v>
      </c>
      <c r="B10" s="472">
        <v>3</v>
      </c>
      <c r="C10" s="471" t="s">
        <v>2484</v>
      </c>
      <c r="D10" s="472"/>
    </row>
    <row r="11" spans="1:4" ht="18" customHeight="1">
      <c r="A11" s="471" t="s">
        <v>2485</v>
      </c>
      <c r="B11" s="472"/>
      <c r="C11" s="474"/>
      <c r="D11" s="472"/>
    </row>
    <row r="12" spans="1:4" ht="18" customHeight="1">
      <c r="A12" s="471" t="s">
        <v>2486</v>
      </c>
      <c r="B12" s="472">
        <v>31</v>
      </c>
      <c r="C12" s="461"/>
      <c r="D12" s="405"/>
    </row>
    <row r="13" spans="1:4" ht="18" customHeight="1">
      <c r="A13" s="461" t="s">
        <v>3594</v>
      </c>
      <c r="B13" s="405">
        <f>SUM(B14,B22,B28,B36)</f>
        <v>2152</v>
      </c>
      <c r="C13" s="461" t="s">
        <v>3595</v>
      </c>
      <c r="D13" s="405">
        <f>SUM(D14,D20,D28)</f>
        <v>0</v>
      </c>
    </row>
    <row r="14" spans="1:4" ht="18" customHeight="1">
      <c r="A14" s="409" t="s">
        <v>3540</v>
      </c>
      <c r="B14" s="405">
        <f>SUM(B15:B21)</f>
        <v>2152</v>
      </c>
      <c r="C14" s="409" t="s">
        <v>2487</v>
      </c>
      <c r="D14" s="405">
        <f>SUM(D15:D19)</f>
        <v>0</v>
      </c>
    </row>
    <row r="15" spans="1:4" ht="18" customHeight="1">
      <c r="A15" s="413" t="s">
        <v>2488</v>
      </c>
      <c r="B15" s="475"/>
      <c r="C15" s="413" t="s">
        <v>2488</v>
      </c>
      <c r="D15" s="475"/>
    </row>
    <row r="16" spans="1:4" ht="18" customHeight="1">
      <c r="A16" s="413" t="s">
        <v>2489</v>
      </c>
      <c r="B16" s="475"/>
      <c r="C16" s="413" t="s">
        <v>2489</v>
      </c>
      <c r="D16" s="475"/>
    </row>
    <row r="17" spans="1:4" ht="18" customHeight="1">
      <c r="A17" s="413" t="s">
        <v>2490</v>
      </c>
      <c r="B17" s="475"/>
      <c r="C17" s="413" t="s">
        <v>2490</v>
      </c>
      <c r="D17" s="475"/>
    </row>
    <row r="18" spans="1:4" ht="18" customHeight="1">
      <c r="A18" s="413" t="s">
        <v>2491</v>
      </c>
      <c r="B18" s="475"/>
      <c r="C18" s="413" t="s">
        <v>362</v>
      </c>
      <c r="D18" s="475"/>
    </row>
    <row r="19" spans="1:4" ht="18" customHeight="1">
      <c r="A19" s="413" t="s">
        <v>362</v>
      </c>
      <c r="B19" s="475">
        <v>2152</v>
      </c>
      <c r="C19" s="413" t="s">
        <v>363</v>
      </c>
      <c r="D19" s="475"/>
    </row>
    <row r="20" spans="1:4" ht="18" customHeight="1">
      <c r="A20" s="413" t="s">
        <v>363</v>
      </c>
      <c r="B20" s="475"/>
      <c r="C20" s="409" t="s">
        <v>364</v>
      </c>
      <c r="D20" s="405">
        <f>SUM(D21:D27)</f>
        <v>0</v>
      </c>
    </row>
    <row r="21" spans="1:4" ht="18" customHeight="1">
      <c r="A21" s="413" t="s">
        <v>365</v>
      </c>
      <c r="B21" s="475"/>
      <c r="C21" s="413" t="s">
        <v>2488</v>
      </c>
      <c r="D21" s="475"/>
    </row>
    <row r="22" spans="1:4" ht="18" customHeight="1">
      <c r="A22" s="409" t="s">
        <v>366</v>
      </c>
      <c r="B22" s="405">
        <f>SUM(B23:B27)</f>
        <v>0</v>
      </c>
      <c r="C22" s="413" t="s">
        <v>2489</v>
      </c>
      <c r="D22" s="475"/>
    </row>
    <row r="23" spans="1:4" ht="18" customHeight="1">
      <c r="A23" s="413" t="s">
        <v>2488</v>
      </c>
      <c r="B23" s="475"/>
      <c r="C23" s="413" t="s">
        <v>2490</v>
      </c>
      <c r="D23" s="475"/>
    </row>
    <row r="24" spans="1:4" ht="18" customHeight="1">
      <c r="A24" s="413" t="s">
        <v>2489</v>
      </c>
      <c r="B24" s="475"/>
      <c r="C24" s="413" t="s">
        <v>2491</v>
      </c>
      <c r="D24" s="475"/>
    </row>
    <row r="25" spans="1:4" ht="18" customHeight="1">
      <c r="A25" s="413" t="s">
        <v>2490</v>
      </c>
      <c r="B25" s="475"/>
      <c r="C25" s="413" t="s">
        <v>362</v>
      </c>
      <c r="D25" s="475"/>
    </row>
    <row r="26" spans="1:4" ht="18" customHeight="1">
      <c r="A26" s="413" t="s">
        <v>362</v>
      </c>
      <c r="B26" s="475"/>
      <c r="C26" s="413" t="s">
        <v>363</v>
      </c>
      <c r="D26" s="475"/>
    </row>
    <row r="27" spans="1:4" ht="18" customHeight="1">
      <c r="A27" s="413" t="s">
        <v>363</v>
      </c>
      <c r="B27" s="475"/>
      <c r="C27" s="413" t="s">
        <v>365</v>
      </c>
      <c r="D27" s="475"/>
    </row>
    <row r="28" spans="1:4" ht="18" customHeight="1">
      <c r="A28" s="409" t="s">
        <v>367</v>
      </c>
      <c r="B28" s="405">
        <f>SUM(B29:B35)</f>
        <v>0</v>
      </c>
      <c r="C28" s="409" t="s">
        <v>368</v>
      </c>
      <c r="D28" s="405">
        <f>SUM(D29:D35)</f>
        <v>0</v>
      </c>
    </row>
    <row r="29" spans="1:4" ht="18" customHeight="1">
      <c r="A29" s="413" t="s">
        <v>2488</v>
      </c>
      <c r="B29" s="475"/>
      <c r="C29" s="413" t="s">
        <v>2488</v>
      </c>
      <c r="D29" s="475"/>
    </row>
    <row r="30" spans="1:4" ht="18" customHeight="1">
      <c r="A30" s="413" t="s">
        <v>2489</v>
      </c>
      <c r="B30" s="475"/>
      <c r="C30" s="413" t="s">
        <v>2489</v>
      </c>
      <c r="D30" s="475"/>
    </row>
    <row r="31" spans="1:4" ht="18" customHeight="1">
      <c r="A31" s="413" t="s">
        <v>2490</v>
      </c>
      <c r="B31" s="475"/>
      <c r="C31" s="413" t="s">
        <v>2490</v>
      </c>
      <c r="D31" s="475"/>
    </row>
    <row r="32" spans="1:4" ht="18" customHeight="1">
      <c r="A32" s="413" t="s">
        <v>2491</v>
      </c>
      <c r="B32" s="475"/>
      <c r="C32" s="413" t="s">
        <v>2491</v>
      </c>
      <c r="D32" s="475"/>
    </row>
    <row r="33" spans="1:4" ht="18" customHeight="1">
      <c r="A33" s="413" t="s">
        <v>362</v>
      </c>
      <c r="B33" s="475"/>
      <c r="C33" s="413" t="s">
        <v>362</v>
      </c>
      <c r="D33" s="475"/>
    </row>
    <row r="34" spans="1:4" ht="18" customHeight="1">
      <c r="A34" s="413" t="s">
        <v>363</v>
      </c>
      <c r="B34" s="475"/>
      <c r="C34" s="413" t="s">
        <v>363</v>
      </c>
      <c r="D34" s="475"/>
    </row>
    <row r="35" spans="1:4" ht="18" customHeight="1">
      <c r="A35" s="413" t="s">
        <v>365</v>
      </c>
      <c r="B35" s="475"/>
      <c r="C35" s="413" t="s">
        <v>365</v>
      </c>
      <c r="D35" s="475"/>
    </row>
    <row r="36" spans="1:4" ht="18" customHeight="1">
      <c r="A36" s="461" t="s">
        <v>369</v>
      </c>
      <c r="B36" s="405">
        <f>SUM(B37:B43)</f>
        <v>0</v>
      </c>
      <c r="C36" s="476"/>
      <c r="D36" s="475"/>
    </row>
    <row r="37" spans="1:4" ht="18" customHeight="1">
      <c r="A37" s="413" t="s">
        <v>2488</v>
      </c>
      <c r="B37" s="475"/>
      <c r="C37" s="413"/>
      <c r="D37" s="475"/>
    </row>
    <row r="38" spans="1:4" ht="18" customHeight="1">
      <c r="A38" s="413" t="s">
        <v>2489</v>
      </c>
      <c r="B38" s="475"/>
      <c r="C38" s="413"/>
      <c r="D38" s="475"/>
    </row>
    <row r="39" spans="1:4" ht="18" customHeight="1">
      <c r="A39" s="413" t="s">
        <v>2490</v>
      </c>
      <c r="B39" s="475"/>
      <c r="C39" s="413"/>
      <c r="D39" s="475"/>
    </row>
    <row r="40" spans="1:4" ht="18" customHeight="1">
      <c r="A40" s="413" t="s">
        <v>2491</v>
      </c>
      <c r="B40" s="475"/>
      <c r="C40" s="413"/>
      <c r="D40" s="475"/>
    </row>
    <row r="41" spans="1:4" ht="18" customHeight="1">
      <c r="A41" s="413" t="s">
        <v>362</v>
      </c>
      <c r="B41" s="475"/>
      <c r="C41" s="413"/>
      <c r="D41" s="475"/>
    </row>
    <row r="42" spans="1:4" ht="18" customHeight="1">
      <c r="A42" s="413" t="s">
        <v>363</v>
      </c>
      <c r="B42" s="475"/>
      <c r="C42" s="413"/>
      <c r="D42" s="475"/>
    </row>
    <row r="43" spans="1:4" ht="18" customHeight="1">
      <c r="A43" s="413" t="s">
        <v>365</v>
      </c>
      <c r="B43" s="475"/>
      <c r="C43" s="413"/>
      <c r="D43" s="475"/>
    </row>
    <row r="44" spans="1:4" ht="18" customHeight="1">
      <c r="A44" s="405"/>
      <c r="B44" s="405"/>
      <c r="C44" s="477" t="s">
        <v>370</v>
      </c>
      <c r="D44" s="405">
        <f>SUM(D5,D13)</f>
        <v>771</v>
      </c>
    </row>
    <row r="45" spans="1:4" ht="18" customHeight="1">
      <c r="A45" s="478"/>
      <c r="B45" s="479"/>
      <c r="C45" s="461" t="s">
        <v>3706</v>
      </c>
      <c r="D45" s="405">
        <f>SUM(D46:D52)</f>
        <v>2368</v>
      </c>
    </row>
    <row r="46" spans="1:4" ht="18" customHeight="1">
      <c r="A46" s="462"/>
      <c r="B46" s="475"/>
      <c r="C46" s="476" t="s">
        <v>2488</v>
      </c>
      <c r="D46" s="475"/>
    </row>
    <row r="47" spans="1:4" ht="18" customHeight="1">
      <c r="A47" s="462"/>
      <c r="B47" s="475"/>
      <c r="C47" s="476" t="s">
        <v>2489</v>
      </c>
      <c r="D47" s="475"/>
    </row>
    <row r="48" spans="1:4" ht="18" customHeight="1">
      <c r="A48" s="462"/>
      <c r="B48" s="475"/>
      <c r="C48" s="476" t="s">
        <v>2490</v>
      </c>
      <c r="D48" s="475"/>
    </row>
    <row r="49" spans="1:4" ht="18" customHeight="1">
      <c r="A49" s="462"/>
      <c r="B49" s="475"/>
      <c r="C49" s="476" t="s">
        <v>2491</v>
      </c>
      <c r="D49" s="475"/>
    </row>
    <row r="50" spans="1:4" ht="18" customHeight="1">
      <c r="A50" s="462"/>
      <c r="B50" s="475"/>
      <c r="C50" s="476" t="s">
        <v>362</v>
      </c>
      <c r="D50" s="475">
        <f>B53-D44</f>
        <v>2368</v>
      </c>
    </row>
    <row r="51" spans="1:4" ht="18" customHeight="1">
      <c r="A51" s="462"/>
      <c r="B51" s="475"/>
      <c r="C51" s="476" t="s">
        <v>363</v>
      </c>
      <c r="D51" s="475"/>
    </row>
    <row r="52" spans="1:4" ht="18" customHeight="1">
      <c r="A52" s="462"/>
      <c r="B52" s="475"/>
      <c r="C52" s="476" t="s">
        <v>371</v>
      </c>
      <c r="D52" s="475"/>
    </row>
    <row r="53" spans="1:4" ht="18" customHeight="1">
      <c r="A53" s="405" t="s">
        <v>372</v>
      </c>
      <c r="B53" s="405">
        <f>SUM(B5,B13)</f>
        <v>3139</v>
      </c>
      <c r="C53" s="477" t="s">
        <v>373</v>
      </c>
      <c r="D53" s="405">
        <f>SUM(D44,D45)</f>
        <v>3139</v>
      </c>
    </row>
    <row r="54" spans="1:4" ht="43.5" customHeight="1">
      <c r="A54" s="634" t="s">
        <v>374</v>
      </c>
      <c r="B54" s="635"/>
      <c r="C54" s="635"/>
      <c r="D54" s="636"/>
    </row>
  </sheetData>
  <mergeCells count="3">
    <mergeCell ref="A2:D2"/>
    <mergeCell ref="A3:D3"/>
    <mergeCell ref="A54:D54"/>
  </mergeCells>
  <printOptions horizontalCentered="1" verticalCentered="1"/>
  <pageMargins left="1.141732283464567" right="0.35433070866141736" top="0.984251968503937" bottom="0.984251968503937" header="0.5118110236220472" footer="0.5118110236220472"/>
  <pageSetup orientation="portrait" paperSize="9" scale="70" r:id="rId1"/>
</worksheet>
</file>

<file path=xl/worksheets/sheet39.xml><?xml version="1.0" encoding="utf-8"?>
<worksheet xmlns="http://schemas.openxmlformats.org/spreadsheetml/2006/main" xmlns:r="http://schemas.openxmlformats.org/officeDocument/2006/relationships">
  <sheetPr>
    <pageSetUpPr fitToPage="1"/>
  </sheetPr>
  <dimension ref="A1:C44"/>
  <sheetViews>
    <sheetView showZeros="0" zoomScale="75" zoomScaleNormal="75" zoomScaleSheetLayoutView="100" workbookViewId="0" topLeftCell="A1">
      <selection activeCell="A1" sqref="A1"/>
    </sheetView>
  </sheetViews>
  <sheetFormatPr defaultColWidth="10.00390625" defaultRowHeight="13.5"/>
  <cols>
    <col min="1" max="1" width="73.625" style="5" customWidth="1"/>
    <col min="2" max="2" width="30.75390625" style="5" customWidth="1"/>
    <col min="3" max="3" width="24.625" style="5" customWidth="1"/>
    <col min="4" max="16384" width="10.00390625" style="5" customWidth="1"/>
  </cols>
  <sheetData>
    <row r="1" spans="1:2" s="4" customFormat="1" ht="30.75" customHeight="1">
      <c r="A1" s="18" t="s">
        <v>377</v>
      </c>
      <c r="B1" s="7"/>
    </row>
    <row r="2" spans="1:3" ht="33" customHeight="1">
      <c r="A2" s="631" t="s">
        <v>3447</v>
      </c>
      <c r="B2" s="631"/>
      <c r="C2" s="631"/>
    </row>
    <row r="3" ht="26.25" customHeight="1">
      <c r="C3" s="8" t="s">
        <v>3454</v>
      </c>
    </row>
    <row r="4" spans="1:3" ht="22.5">
      <c r="A4" s="19" t="s">
        <v>3368</v>
      </c>
      <c r="B4" s="13" t="s">
        <v>3553</v>
      </c>
      <c r="C4" s="20" t="s">
        <v>3369</v>
      </c>
    </row>
    <row r="5" spans="1:3" ht="22.5">
      <c r="A5" s="21" t="s">
        <v>3370</v>
      </c>
      <c r="B5" s="13">
        <f>SUM(B6:B10)</f>
        <v>0</v>
      </c>
      <c r="C5" s="22"/>
    </row>
    <row r="6" spans="1:3" ht="22.5">
      <c r="A6" s="23" t="s">
        <v>3371</v>
      </c>
      <c r="B6" s="24"/>
      <c r="C6" s="22"/>
    </row>
    <row r="7" spans="1:3" ht="22.5">
      <c r="A7" s="23" t="s">
        <v>3372</v>
      </c>
      <c r="B7" s="24"/>
      <c r="C7" s="22"/>
    </row>
    <row r="8" spans="1:3" ht="22.5">
      <c r="A8" s="23" t="s">
        <v>3373</v>
      </c>
      <c r="B8" s="13"/>
      <c r="C8" s="22"/>
    </row>
    <row r="9" spans="1:3" ht="22.5">
      <c r="A9" s="23" t="s">
        <v>3374</v>
      </c>
      <c r="B9" s="24"/>
      <c r="C9" s="22"/>
    </row>
    <row r="10" spans="1:3" ht="22.5">
      <c r="A10" s="23" t="s">
        <v>3375</v>
      </c>
      <c r="B10" s="24"/>
      <c r="C10" s="22"/>
    </row>
    <row r="11" spans="1:3" ht="22.5">
      <c r="A11" s="21" t="s">
        <v>3376</v>
      </c>
      <c r="B11" s="13">
        <f>SUM(B12:B15)</f>
        <v>0</v>
      </c>
      <c r="C11" s="22"/>
    </row>
    <row r="12" spans="1:3" ht="22.5">
      <c r="A12" s="23" t="s">
        <v>3377</v>
      </c>
      <c r="B12" s="24"/>
      <c r="C12" s="22"/>
    </row>
    <row r="13" spans="1:3" ht="22.5">
      <c r="A13" s="23" t="s">
        <v>3378</v>
      </c>
      <c r="B13" s="24"/>
      <c r="C13" s="22"/>
    </row>
    <row r="14" spans="1:3" ht="22.5">
      <c r="A14" s="23" t="s">
        <v>3379</v>
      </c>
      <c r="B14" s="24"/>
      <c r="C14" s="22"/>
    </row>
    <row r="15" spans="1:3" ht="22.5">
      <c r="A15" s="23" t="s">
        <v>3380</v>
      </c>
      <c r="B15" s="24"/>
      <c r="C15" s="22"/>
    </row>
    <row r="16" spans="1:3" ht="22.5">
      <c r="A16" s="21" t="s">
        <v>3381</v>
      </c>
      <c r="B16" s="13">
        <f>SUM(B17:B20)</f>
        <v>0</v>
      </c>
      <c r="C16" s="22"/>
    </row>
    <row r="17" spans="1:3" ht="22.5">
      <c r="A17" s="23" t="s">
        <v>3382</v>
      </c>
      <c r="B17" s="24"/>
      <c r="C17" s="22"/>
    </row>
    <row r="18" spans="1:3" ht="22.5">
      <c r="A18" s="23" t="s">
        <v>3383</v>
      </c>
      <c r="B18" s="24"/>
      <c r="C18" s="22"/>
    </row>
    <row r="19" spans="1:3" ht="22.5">
      <c r="A19" s="23" t="s">
        <v>3384</v>
      </c>
      <c r="B19" s="24"/>
      <c r="C19" s="22"/>
    </row>
    <row r="20" spans="1:3" ht="22.5">
      <c r="A20" s="23" t="s">
        <v>3385</v>
      </c>
      <c r="B20" s="24"/>
      <c r="C20" s="22"/>
    </row>
    <row r="21" spans="1:3" ht="22.5">
      <c r="A21" s="21" t="s">
        <v>3386</v>
      </c>
      <c r="B21" s="13">
        <f>SUM(B22:B25)</f>
        <v>0</v>
      </c>
      <c r="C21" s="22"/>
    </row>
    <row r="22" spans="1:3" ht="22.5">
      <c r="A22" s="23" t="s">
        <v>3387</v>
      </c>
      <c r="B22" s="24"/>
      <c r="C22" s="22"/>
    </row>
    <row r="23" spans="1:3" ht="22.5">
      <c r="A23" s="23" t="s">
        <v>3388</v>
      </c>
      <c r="B23" s="24"/>
      <c r="C23" s="22"/>
    </row>
    <row r="24" spans="1:3" ht="22.5">
      <c r="A24" s="23" t="s">
        <v>3389</v>
      </c>
      <c r="B24" s="24"/>
      <c r="C24" s="22"/>
    </row>
    <row r="25" spans="1:3" ht="22.5">
      <c r="A25" s="23" t="s">
        <v>3390</v>
      </c>
      <c r="B25" s="24"/>
      <c r="C25" s="22"/>
    </row>
    <row r="26" spans="1:3" ht="22.5">
      <c r="A26" s="21" t="s">
        <v>3391</v>
      </c>
      <c r="B26" s="13">
        <f>SUM(B27:B32)</f>
        <v>987</v>
      </c>
      <c r="C26" s="22"/>
    </row>
    <row r="27" spans="1:3" ht="22.5">
      <c r="A27" s="23" t="s">
        <v>3392</v>
      </c>
      <c r="B27" s="24">
        <v>233</v>
      </c>
      <c r="C27" s="22"/>
    </row>
    <row r="28" spans="1:3" ht="22.5">
      <c r="A28" s="23" t="s">
        <v>3393</v>
      </c>
      <c r="B28" s="24">
        <v>720</v>
      </c>
      <c r="C28" s="22"/>
    </row>
    <row r="29" spans="1:3" ht="22.5">
      <c r="A29" s="23" t="s">
        <v>3394</v>
      </c>
      <c r="B29" s="24">
        <v>3</v>
      </c>
      <c r="C29" s="22"/>
    </row>
    <row r="30" spans="1:3" ht="22.5">
      <c r="A30" s="23" t="s">
        <v>3395</v>
      </c>
      <c r="B30" s="24"/>
      <c r="C30" s="22"/>
    </row>
    <row r="31" spans="1:3" ht="22.5">
      <c r="A31" s="23" t="s">
        <v>3396</v>
      </c>
      <c r="B31" s="24"/>
      <c r="C31" s="22"/>
    </row>
    <row r="32" spans="1:3" ht="22.5">
      <c r="A32" s="23" t="s">
        <v>3397</v>
      </c>
      <c r="B32" s="24">
        <v>31</v>
      </c>
      <c r="C32" s="22"/>
    </row>
    <row r="33" spans="1:3" ht="22.5">
      <c r="A33" s="21" t="s">
        <v>3398</v>
      </c>
      <c r="B33" s="13">
        <f>SUM(B34:B38)</f>
        <v>0</v>
      </c>
      <c r="C33" s="22"/>
    </row>
    <row r="34" spans="1:3" ht="22.5">
      <c r="A34" s="23" t="s">
        <v>3399</v>
      </c>
      <c r="B34" s="24"/>
      <c r="C34" s="22"/>
    </row>
    <row r="35" spans="1:3" ht="22.5">
      <c r="A35" s="23" t="s">
        <v>3400</v>
      </c>
      <c r="B35" s="24"/>
      <c r="C35" s="22"/>
    </row>
    <row r="36" spans="1:3" ht="22.5">
      <c r="A36" s="23" t="s">
        <v>3401</v>
      </c>
      <c r="B36" s="24"/>
      <c r="C36" s="22"/>
    </row>
    <row r="37" spans="1:3" ht="22.5">
      <c r="A37" s="23" t="s">
        <v>3402</v>
      </c>
      <c r="B37" s="24"/>
      <c r="C37" s="22"/>
    </row>
    <row r="38" spans="1:3" ht="22.5">
      <c r="A38" s="23"/>
      <c r="B38" s="24"/>
      <c r="C38" s="22"/>
    </row>
    <row r="39" spans="1:3" ht="22.5">
      <c r="A39" s="21" t="s">
        <v>3403</v>
      </c>
      <c r="B39" s="13">
        <f>SUM(B40:B42)</f>
        <v>0</v>
      </c>
      <c r="C39" s="22"/>
    </row>
    <row r="40" spans="1:3" ht="22.5">
      <c r="A40" s="23" t="s">
        <v>3404</v>
      </c>
      <c r="B40" s="24"/>
      <c r="C40" s="22"/>
    </row>
    <row r="41" spans="1:3" ht="22.5">
      <c r="A41" s="23" t="s">
        <v>3405</v>
      </c>
      <c r="B41" s="24"/>
      <c r="C41" s="22"/>
    </row>
    <row r="42" spans="1:3" ht="22.5">
      <c r="A42" s="23"/>
      <c r="B42" s="24"/>
      <c r="C42" s="22"/>
    </row>
    <row r="43" spans="1:3" ht="22.5">
      <c r="A43" s="23"/>
      <c r="B43" s="24"/>
      <c r="C43" s="22"/>
    </row>
    <row r="44" spans="1:3" ht="22.5">
      <c r="A44" s="13" t="s">
        <v>3406</v>
      </c>
      <c r="B44" s="13">
        <f>SUM(B5,B11,B16,B21,B26,B33,B39)</f>
        <v>987</v>
      </c>
      <c r="C44" s="22"/>
    </row>
  </sheetData>
  <sheetProtection/>
  <mergeCells count="1">
    <mergeCell ref="A2:C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70"/>
</worksheet>
</file>

<file path=xl/worksheets/sheet4.xml><?xml version="1.0" encoding="utf-8"?>
<worksheet xmlns="http://schemas.openxmlformats.org/spreadsheetml/2006/main" xmlns:r="http://schemas.openxmlformats.org/officeDocument/2006/relationships">
  <dimension ref="A1:H42"/>
  <sheetViews>
    <sheetView zoomScaleSheetLayoutView="100" workbookViewId="0" topLeftCell="A1">
      <selection activeCell="K10" sqref="K10"/>
    </sheetView>
  </sheetViews>
  <sheetFormatPr defaultColWidth="9.00390625" defaultRowHeight="13.5"/>
  <cols>
    <col min="1" max="1" width="28.875" style="0" customWidth="1"/>
    <col min="2" max="2" width="6.00390625" style="0" customWidth="1"/>
    <col min="3" max="3" width="6.125" style="0" customWidth="1"/>
    <col min="4" max="4" width="7.625" style="0" customWidth="1"/>
    <col min="5" max="5" width="55.125" style="0" customWidth="1"/>
    <col min="6" max="6" width="7.375" style="0" customWidth="1"/>
    <col min="7" max="7" width="7.125" style="0" customWidth="1"/>
    <col min="8" max="8" width="7.375" style="0" customWidth="1"/>
  </cols>
  <sheetData>
    <row r="1" ht="14.25">
      <c r="A1" s="168" t="s">
        <v>3551</v>
      </c>
    </row>
    <row r="2" spans="1:8" ht="20.25" customHeight="1">
      <c r="A2" s="566" t="s">
        <v>3552</v>
      </c>
      <c r="B2" s="566"/>
      <c r="C2" s="566"/>
      <c r="D2" s="566"/>
      <c r="E2" s="566"/>
      <c r="F2" s="566"/>
      <c r="G2" s="566"/>
      <c r="H2" s="566"/>
    </row>
    <row r="3" spans="1:8" ht="20.25">
      <c r="A3" s="309"/>
      <c r="B3" s="310"/>
      <c r="C3" s="311"/>
      <c r="D3" s="311"/>
      <c r="E3" s="312"/>
      <c r="F3" s="567" t="s">
        <v>3454</v>
      </c>
      <c r="G3" s="567"/>
      <c r="H3" s="567"/>
    </row>
    <row r="4" spans="1:8" ht="26.25" customHeight="1">
      <c r="A4" s="313" t="s">
        <v>3455</v>
      </c>
      <c r="B4" s="314" t="s">
        <v>3553</v>
      </c>
      <c r="C4" s="315" t="s">
        <v>1900</v>
      </c>
      <c r="D4" s="316" t="s">
        <v>1902</v>
      </c>
      <c r="E4" s="313" t="s">
        <v>3455</v>
      </c>
      <c r="F4" s="317" t="s">
        <v>3553</v>
      </c>
      <c r="G4" s="315" t="s">
        <v>1900</v>
      </c>
      <c r="H4" s="316" t="s">
        <v>1902</v>
      </c>
    </row>
    <row r="5" spans="1:8" ht="18" customHeight="1">
      <c r="A5" s="318" t="s">
        <v>3554</v>
      </c>
      <c r="B5" s="319"/>
      <c r="C5" s="320"/>
      <c r="D5" s="297"/>
      <c r="E5" s="318" t="s">
        <v>3555</v>
      </c>
      <c r="F5" s="321"/>
      <c r="G5" s="321">
        <v>9</v>
      </c>
      <c r="H5" s="297"/>
    </row>
    <row r="6" spans="1:8" ht="18" customHeight="1">
      <c r="A6" s="318" t="s">
        <v>3556</v>
      </c>
      <c r="B6" s="319"/>
      <c r="C6" s="320"/>
      <c r="D6" s="297"/>
      <c r="E6" s="318" t="s">
        <v>3557</v>
      </c>
      <c r="F6" s="321"/>
      <c r="G6" s="321">
        <v>13</v>
      </c>
      <c r="H6" s="297"/>
    </row>
    <row r="7" spans="1:8" ht="18" customHeight="1">
      <c r="A7" s="318" t="s">
        <v>3558</v>
      </c>
      <c r="B7" s="319"/>
      <c r="C7" s="320"/>
      <c r="D7" s="297"/>
      <c r="E7" s="318" t="s">
        <v>3559</v>
      </c>
      <c r="F7" s="321"/>
      <c r="G7" s="321">
        <v>70</v>
      </c>
      <c r="H7" s="297"/>
    </row>
    <row r="8" spans="1:8" ht="18" customHeight="1">
      <c r="A8" s="318" t="s">
        <v>3560</v>
      </c>
      <c r="B8" s="319"/>
      <c r="C8" s="320"/>
      <c r="D8" s="297"/>
      <c r="E8" s="322" t="s">
        <v>3561</v>
      </c>
      <c r="F8" s="319"/>
      <c r="G8" s="319"/>
      <c r="H8" s="297"/>
    </row>
    <row r="9" spans="1:8" ht="18" customHeight="1">
      <c r="A9" s="318" t="s">
        <v>3562</v>
      </c>
      <c r="B9" s="319"/>
      <c r="C9" s="320"/>
      <c r="D9" s="297"/>
      <c r="E9" s="322" t="s">
        <v>3563</v>
      </c>
      <c r="F9" s="319">
        <v>10511</v>
      </c>
      <c r="G9" s="319">
        <v>423</v>
      </c>
      <c r="H9" s="297">
        <f>G9/F9*100</f>
        <v>4.024355437161069</v>
      </c>
    </row>
    <row r="10" spans="1:8" ht="18" customHeight="1">
      <c r="A10" s="318" t="s">
        <v>3564</v>
      </c>
      <c r="B10" s="319"/>
      <c r="C10" s="320"/>
      <c r="D10" s="297"/>
      <c r="E10" s="322" t="s">
        <v>3565</v>
      </c>
      <c r="F10" s="319">
        <v>22</v>
      </c>
      <c r="G10" s="319">
        <v>11</v>
      </c>
      <c r="H10" s="297">
        <f>G10/F10*100</f>
        <v>50</v>
      </c>
    </row>
    <row r="11" spans="1:8" ht="18" customHeight="1">
      <c r="A11" s="318" t="s">
        <v>3566</v>
      </c>
      <c r="B11" s="319">
        <v>17300</v>
      </c>
      <c r="C11" s="320">
        <v>817</v>
      </c>
      <c r="D11" s="297">
        <f>C11/B11*100</f>
        <v>4.722543352601156</v>
      </c>
      <c r="E11" s="322" t="s">
        <v>3567</v>
      </c>
      <c r="F11" s="319">
        <v>20</v>
      </c>
      <c r="G11" s="319">
        <v>29</v>
      </c>
      <c r="H11" s="297">
        <f>G11/F11*100</f>
        <v>145</v>
      </c>
    </row>
    <row r="12" spans="1:8" ht="18" customHeight="1">
      <c r="A12" s="318" t="s">
        <v>3568</v>
      </c>
      <c r="B12" s="319"/>
      <c r="C12" s="320"/>
      <c r="D12" s="297"/>
      <c r="E12" s="322" t="s">
        <v>3569</v>
      </c>
      <c r="F12" s="319"/>
      <c r="G12" s="319"/>
      <c r="H12" s="297"/>
    </row>
    <row r="13" spans="1:8" ht="18" customHeight="1">
      <c r="A13" s="318" t="s">
        <v>3570</v>
      </c>
      <c r="B13" s="319"/>
      <c r="C13" s="320">
        <v>6</v>
      </c>
      <c r="D13" s="297"/>
      <c r="E13" s="322" t="s">
        <v>3571</v>
      </c>
      <c r="F13" s="319"/>
      <c r="G13" s="319"/>
      <c r="H13" s="297"/>
    </row>
    <row r="14" spans="1:8" ht="18" customHeight="1">
      <c r="A14" s="318" t="s">
        <v>3572</v>
      </c>
      <c r="B14" s="319">
        <v>20</v>
      </c>
      <c r="C14" s="320">
        <v>29</v>
      </c>
      <c r="D14" s="297"/>
      <c r="E14" s="322" t="s">
        <v>3573</v>
      </c>
      <c r="F14" s="319"/>
      <c r="G14" s="319"/>
      <c r="H14" s="297"/>
    </row>
    <row r="15" spans="1:8" ht="18" customHeight="1">
      <c r="A15" s="318" t="s">
        <v>3574</v>
      </c>
      <c r="B15" s="319"/>
      <c r="C15" s="320"/>
      <c r="D15" s="297"/>
      <c r="E15" s="322" t="s">
        <v>3575</v>
      </c>
      <c r="F15" s="319"/>
      <c r="G15" s="319"/>
      <c r="H15" s="297"/>
    </row>
    <row r="16" spans="1:8" ht="18" customHeight="1">
      <c r="A16" s="318" t="s">
        <v>3576</v>
      </c>
      <c r="B16" s="319"/>
      <c r="C16" s="320"/>
      <c r="D16" s="297"/>
      <c r="E16" s="318" t="s">
        <v>3577</v>
      </c>
      <c r="F16" s="321"/>
      <c r="G16" s="321">
        <v>494</v>
      </c>
      <c r="H16" s="297"/>
    </row>
    <row r="17" spans="1:8" ht="18" customHeight="1">
      <c r="A17" s="318" t="s">
        <v>3578</v>
      </c>
      <c r="B17" s="319"/>
      <c r="C17" s="320"/>
      <c r="D17" s="297"/>
      <c r="E17" s="318" t="s">
        <v>3579</v>
      </c>
      <c r="F17" s="323"/>
      <c r="G17" s="323"/>
      <c r="H17" s="297"/>
    </row>
    <row r="18" spans="1:8" ht="18" customHeight="1">
      <c r="A18" s="318" t="s">
        <v>3580</v>
      </c>
      <c r="B18" s="319"/>
      <c r="C18" s="320"/>
      <c r="D18" s="297"/>
      <c r="E18" s="318" t="s">
        <v>3581</v>
      </c>
      <c r="F18" s="321"/>
      <c r="G18" s="321"/>
      <c r="H18" s="297"/>
    </row>
    <row r="19" spans="1:8" ht="18" customHeight="1">
      <c r="A19" s="318" t="s">
        <v>3582</v>
      </c>
      <c r="B19" s="319"/>
      <c r="C19" s="320"/>
      <c r="D19" s="297"/>
      <c r="E19" s="318" t="s">
        <v>3583</v>
      </c>
      <c r="F19" s="323"/>
      <c r="G19" s="323"/>
      <c r="H19" s="297"/>
    </row>
    <row r="20" spans="1:8" ht="18" customHeight="1">
      <c r="A20" s="318" t="s">
        <v>3584</v>
      </c>
      <c r="B20" s="319"/>
      <c r="C20" s="320"/>
      <c r="D20" s="297"/>
      <c r="E20" s="318" t="s">
        <v>3585</v>
      </c>
      <c r="F20" s="321"/>
      <c r="G20" s="321"/>
      <c r="H20" s="297"/>
    </row>
    <row r="21" spans="1:8" ht="18" customHeight="1">
      <c r="A21" s="318"/>
      <c r="B21" s="319"/>
      <c r="C21" s="320"/>
      <c r="D21" s="297"/>
      <c r="E21" s="318" t="s">
        <v>3586</v>
      </c>
      <c r="F21" s="321"/>
      <c r="G21" s="321"/>
      <c r="H21" s="297"/>
    </row>
    <row r="22" spans="1:8" ht="18" customHeight="1">
      <c r="A22" s="318"/>
      <c r="B22" s="319"/>
      <c r="C22" s="320"/>
      <c r="D22" s="297"/>
      <c r="E22" s="318" t="s">
        <v>3587</v>
      </c>
      <c r="F22" s="323"/>
      <c r="G22" s="323">
        <v>3000</v>
      </c>
      <c r="H22" s="297"/>
    </row>
    <row r="23" spans="1:8" ht="18" customHeight="1">
      <c r="A23" s="318"/>
      <c r="B23" s="319"/>
      <c r="C23" s="320"/>
      <c r="D23" s="297"/>
      <c r="E23" s="318" t="s">
        <v>3588</v>
      </c>
      <c r="F23" s="323"/>
      <c r="G23" s="323"/>
      <c r="H23" s="297"/>
    </row>
    <row r="24" spans="1:8" ht="18" customHeight="1">
      <c r="A24" s="318"/>
      <c r="B24" s="319"/>
      <c r="C24" s="320"/>
      <c r="D24" s="297"/>
      <c r="E24" s="318" t="s">
        <v>3589</v>
      </c>
      <c r="F24" s="321"/>
      <c r="G24" s="321">
        <v>278</v>
      </c>
      <c r="H24" s="297"/>
    </row>
    <row r="25" spans="1:8" ht="18" customHeight="1">
      <c r="A25" s="318"/>
      <c r="B25" s="319"/>
      <c r="C25" s="320"/>
      <c r="D25" s="297"/>
      <c r="E25" s="318" t="s">
        <v>3590</v>
      </c>
      <c r="F25" s="321">
        <v>582</v>
      </c>
      <c r="G25" s="321">
        <v>587</v>
      </c>
      <c r="H25" s="297">
        <f>G25/F25*100</f>
        <v>100.85910652920961</v>
      </c>
    </row>
    <row r="26" spans="1:8" ht="18" customHeight="1">
      <c r="A26" s="318"/>
      <c r="B26" s="319"/>
      <c r="C26" s="320"/>
      <c r="D26" s="297"/>
      <c r="E26" s="318" t="s">
        <v>3591</v>
      </c>
      <c r="F26" s="321"/>
      <c r="G26" s="321">
        <v>3</v>
      </c>
      <c r="H26" s="297" t="e">
        <f>G26/F26*100</f>
        <v>#DIV/0!</v>
      </c>
    </row>
    <row r="27" spans="1:8" ht="18" customHeight="1">
      <c r="A27" s="318"/>
      <c r="B27" s="319"/>
      <c r="C27" s="320"/>
      <c r="D27" s="297"/>
      <c r="E27" s="318" t="s">
        <v>3592</v>
      </c>
      <c r="F27" s="321"/>
      <c r="G27" s="323">
        <v>2400</v>
      </c>
      <c r="H27" s="297" t="e">
        <f>G27/F27*100</f>
        <v>#DIV/0!</v>
      </c>
    </row>
    <row r="28" spans="1:8" ht="18" customHeight="1">
      <c r="A28" s="318"/>
      <c r="B28" s="319"/>
      <c r="C28" s="320"/>
      <c r="D28" s="297"/>
      <c r="E28" s="318"/>
      <c r="F28" s="321"/>
      <c r="G28" s="324"/>
      <c r="H28" s="297"/>
    </row>
    <row r="29" spans="1:8" ht="18" customHeight="1">
      <c r="A29" s="325" t="s">
        <v>3509</v>
      </c>
      <c r="B29" s="319">
        <f>SUM(B5:B19)</f>
        <v>17320</v>
      </c>
      <c r="C29" s="319">
        <f>SUM(C5:C20)</f>
        <v>852</v>
      </c>
      <c r="D29" s="297">
        <f>C29/B29*100</f>
        <v>4.919168591224018</v>
      </c>
      <c r="E29" s="326" t="s">
        <v>3593</v>
      </c>
      <c r="F29" s="321">
        <f>SUM(F5:F26)</f>
        <v>11135</v>
      </c>
      <c r="G29" s="321">
        <f>SUM(G5:G28)</f>
        <v>7317</v>
      </c>
      <c r="H29" s="297">
        <f>G29/F29*100</f>
        <v>65.71171980242478</v>
      </c>
    </row>
    <row r="30" spans="1:8" ht="18" customHeight="1">
      <c r="A30" s="325" t="s">
        <v>3594</v>
      </c>
      <c r="B30" s="320">
        <f>B31+B32</f>
        <v>0</v>
      </c>
      <c r="C30" s="320">
        <f>C31+C32</f>
        <v>3382</v>
      </c>
      <c r="D30" s="297"/>
      <c r="E30" s="326" t="s">
        <v>3595</v>
      </c>
      <c r="F30" s="321">
        <f>+F31+F32</f>
        <v>0</v>
      </c>
      <c r="G30" s="321">
        <f>+G31+G32</f>
        <v>0</v>
      </c>
      <c r="H30" s="297"/>
    </row>
    <row r="31" spans="1:8" ht="18" customHeight="1">
      <c r="A31" s="327" t="s">
        <v>3596</v>
      </c>
      <c r="B31" s="319"/>
      <c r="C31" s="320">
        <v>3382</v>
      </c>
      <c r="D31" s="297"/>
      <c r="E31" s="327" t="s">
        <v>3597</v>
      </c>
      <c r="F31" s="321"/>
      <c r="G31" s="321"/>
      <c r="H31" s="297"/>
    </row>
    <row r="32" spans="1:8" ht="18" customHeight="1">
      <c r="A32" s="327" t="s">
        <v>3520</v>
      </c>
      <c r="B32" s="319"/>
      <c r="C32" s="320"/>
      <c r="D32" s="297"/>
      <c r="E32" s="327" t="s">
        <v>3512</v>
      </c>
      <c r="F32" s="321"/>
      <c r="G32" s="321"/>
      <c r="H32" s="297"/>
    </row>
    <row r="33" spans="1:8" ht="18" customHeight="1">
      <c r="A33" s="325" t="s">
        <v>3598</v>
      </c>
      <c r="B33" s="319"/>
      <c r="C33" s="320">
        <f>SUM(C34:C35)</f>
        <v>3000</v>
      </c>
      <c r="D33" s="297"/>
      <c r="E33" s="325" t="s">
        <v>3599</v>
      </c>
      <c r="F33" s="324"/>
      <c r="G33" s="324"/>
      <c r="H33" s="297"/>
    </row>
    <row r="34" spans="1:8" ht="18" customHeight="1">
      <c r="A34" s="327" t="s">
        <v>3600</v>
      </c>
      <c r="B34" s="319"/>
      <c r="C34" s="320">
        <v>3000</v>
      </c>
      <c r="D34" s="297"/>
      <c r="E34" s="327" t="s">
        <v>3601</v>
      </c>
      <c r="F34" s="321"/>
      <c r="G34" s="321"/>
      <c r="H34" s="297"/>
    </row>
    <row r="35" spans="1:8" ht="18" customHeight="1">
      <c r="A35" s="327" t="s">
        <v>3602</v>
      </c>
      <c r="B35" s="319"/>
      <c r="C35" s="320"/>
      <c r="D35" s="297"/>
      <c r="E35" s="327" t="s">
        <v>3603</v>
      </c>
      <c r="F35" s="321"/>
      <c r="G35" s="321"/>
      <c r="H35" s="297"/>
    </row>
    <row r="36" spans="1:8" ht="18" customHeight="1">
      <c r="A36" s="325" t="s">
        <v>3604</v>
      </c>
      <c r="B36" s="319"/>
      <c r="C36" s="320"/>
      <c r="D36" s="297"/>
      <c r="E36" s="325" t="s">
        <v>3605</v>
      </c>
      <c r="F36" s="321"/>
      <c r="G36" s="321"/>
      <c r="H36" s="297"/>
    </row>
    <row r="37" spans="1:8" ht="18" customHeight="1">
      <c r="A37" s="325" t="s">
        <v>3540</v>
      </c>
      <c r="B37" s="319">
        <v>84</v>
      </c>
      <c r="C37" s="320">
        <v>83</v>
      </c>
      <c r="D37" s="297"/>
      <c r="E37" s="325" t="s">
        <v>3543</v>
      </c>
      <c r="F37" s="328">
        <f>SUM(F38:F39)</f>
        <v>6269</v>
      </c>
      <c r="G37" s="328">
        <f>SUM(G38:G39)</f>
        <v>0</v>
      </c>
      <c r="H37" s="297">
        <f>G37/F37*100</f>
        <v>0</v>
      </c>
    </row>
    <row r="38" spans="1:8" ht="18" customHeight="1">
      <c r="A38" s="325"/>
      <c r="B38" s="319"/>
      <c r="C38" s="320"/>
      <c r="D38" s="297"/>
      <c r="E38" s="327" t="s">
        <v>3606</v>
      </c>
      <c r="F38" s="329">
        <v>6269</v>
      </c>
      <c r="G38" s="329"/>
      <c r="H38" s="297">
        <f>G38/F38*100</f>
        <v>0</v>
      </c>
    </row>
    <row r="39" spans="1:8" ht="18" customHeight="1">
      <c r="A39" s="324"/>
      <c r="B39" s="330"/>
      <c r="C39" s="331"/>
      <c r="D39" s="297"/>
      <c r="E39" s="327" t="s">
        <v>3607</v>
      </c>
      <c r="F39" s="329"/>
      <c r="G39" s="329"/>
      <c r="H39" s="297"/>
    </row>
    <row r="40" spans="1:8" ht="18" customHeight="1">
      <c r="A40" s="324"/>
      <c r="B40" s="330"/>
      <c r="C40" s="331"/>
      <c r="D40" s="297"/>
      <c r="E40" s="325" t="s">
        <v>3545</v>
      </c>
      <c r="F40" s="328"/>
      <c r="G40" s="328"/>
      <c r="H40" s="297"/>
    </row>
    <row r="41" spans="1:8" ht="18" customHeight="1">
      <c r="A41" s="332"/>
      <c r="B41" s="319"/>
      <c r="C41" s="320"/>
      <c r="D41" s="297"/>
      <c r="E41" s="333"/>
      <c r="F41" s="328"/>
      <c r="G41" s="328"/>
      <c r="H41" s="297"/>
    </row>
    <row r="42" spans="1:8" ht="18" customHeight="1">
      <c r="A42" s="334" t="s">
        <v>3549</v>
      </c>
      <c r="B42" s="319">
        <f>+B29+B31+B37</f>
        <v>17404</v>
      </c>
      <c r="C42" s="319">
        <f>+C29+C30+C37+C33</f>
        <v>7317</v>
      </c>
      <c r="D42" s="297">
        <f>C42/B42*100</f>
        <v>42.0420592967134</v>
      </c>
      <c r="E42" s="334" t="s">
        <v>3550</v>
      </c>
      <c r="F42" s="328">
        <f>F29+F30+F33+F36+F37+F40</f>
        <v>17404</v>
      </c>
      <c r="G42" s="328">
        <f>G29+G30+G33+G36+G37+G40</f>
        <v>7317</v>
      </c>
      <c r="H42" s="297">
        <f>G42/F42*100</f>
        <v>42.0420592967134</v>
      </c>
    </row>
  </sheetData>
  <sheetProtection/>
  <mergeCells count="2">
    <mergeCell ref="A2:H2"/>
    <mergeCell ref="F3:H3"/>
  </mergeCells>
  <printOptions horizontalCentered="1" verticalCentered="1"/>
  <pageMargins left="0.551181102362205" right="0.551181102362205" top="0.590551181102362" bottom="0.590551181102362" header="0.511811023622047" footer="0.511811023622047"/>
  <pageSetup orientation="portrait" paperSize="9" scale="70"/>
  <ignoredErrors>
    <ignoredError sqref="G37" formulaRange="1"/>
  </ignoredErrors>
</worksheet>
</file>

<file path=xl/worksheets/sheet40.xml><?xml version="1.0" encoding="utf-8"?>
<worksheet xmlns="http://schemas.openxmlformats.org/spreadsheetml/2006/main" xmlns:r="http://schemas.openxmlformats.org/officeDocument/2006/relationships">
  <sheetPr>
    <pageSetUpPr fitToPage="1"/>
  </sheetPr>
  <dimension ref="A1:C44"/>
  <sheetViews>
    <sheetView showZeros="0" zoomScale="70" zoomScaleNormal="70" zoomScaleSheetLayoutView="100" workbookViewId="0" topLeftCell="A1">
      <selection activeCell="A12" sqref="A12"/>
    </sheetView>
  </sheetViews>
  <sheetFormatPr defaultColWidth="10.00390625" defaultRowHeight="13.5"/>
  <cols>
    <col min="1" max="1" width="67.875" style="5" customWidth="1"/>
    <col min="2" max="2" width="24.125" style="5" customWidth="1"/>
    <col min="3" max="3" width="19.25390625" style="5" customWidth="1"/>
    <col min="4" max="16384" width="10.00390625" style="5" customWidth="1"/>
  </cols>
  <sheetData>
    <row r="1" spans="1:2" s="4" customFormat="1" ht="30.75" customHeight="1">
      <c r="A1" s="6" t="s">
        <v>378</v>
      </c>
      <c r="B1" s="7"/>
    </row>
    <row r="2" spans="1:3" ht="33" customHeight="1">
      <c r="A2" s="631" t="s">
        <v>3448</v>
      </c>
      <c r="B2" s="631"/>
      <c r="C2" s="631"/>
    </row>
    <row r="3" ht="26.25" customHeight="1">
      <c r="C3" s="8" t="s">
        <v>3454</v>
      </c>
    </row>
    <row r="4" spans="1:3" ht="20.25">
      <c r="A4" s="9" t="s">
        <v>3409</v>
      </c>
      <c r="B4" s="10" t="s">
        <v>3553</v>
      </c>
      <c r="C4" s="11" t="s">
        <v>3369</v>
      </c>
    </row>
    <row r="5" spans="1:3" ht="22.5">
      <c r="A5" s="12" t="s">
        <v>3410</v>
      </c>
      <c r="B5" s="13">
        <f>SUM(B6:B9)</f>
        <v>0</v>
      </c>
      <c r="C5" s="14"/>
    </row>
    <row r="6" spans="1:3" ht="20.25">
      <c r="A6" s="15" t="s">
        <v>3411</v>
      </c>
      <c r="B6" s="16"/>
      <c r="C6" s="14"/>
    </row>
    <row r="7" spans="1:3" ht="20.25">
      <c r="A7" s="15" t="s">
        <v>3412</v>
      </c>
      <c r="B7" s="16"/>
      <c r="C7" s="14"/>
    </row>
    <row r="8" spans="1:3" ht="20.25">
      <c r="A8" s="15" t="s">
        <v>3413</v>
      </c>
      <c r="B8" s="16"/>
      <c r="C8" s="14"/>
    </row>
    <row r="9" spans="1:3" ht="20.25">
      <c r="A9" s="15" t="s">
        <v>3414</v>
      </c>
      <c r="B9" s="16"/>
      <c r="C9" s="14"/>
    </row>
    <row r="10" spans="1:3" ht="22.5">
      <c r="A10" s="12" t="s">
        <v>3415</v>
      </c>
      <c r="B10" s="13">
        <f>SUM(B11:B18)</f>
        <v>0</v>
      </c>
      <c r="C10" s="14"/>
    </row>
    <row r="11" spans="1:3" ht="20.25">
      <c r="A11" s="15" t="s">
        <v>3416</v>
      </c>
      <c r="B11" s="16"/>
      <c r="C11" s="14"/>
    </row>
    <row r="12" spans="1:3" ht="20.25">
      <c r="A12" s="15" t="s">
        <v>3417</v>
      </c>
      <c r="B12" s="16"/>
      <c r="C12" s="14"/>
    </row>
    <row r="13" spans="1:3" ht="20.25">
      <c r="A13" s="15" t="s">
        <v>3413</v>
      </c>
      <c r="B13" s="16"/>
      <c r="C13" s="14"/>
    </row>
    <row r="14" spans="1:3" ht="20.25">
      <c r="A14" s="15" t="s">
        <v>3418</v>
      </c>
      <c r="B14" s="16"/>
      <c r="C14" s="14"/>
    </row>
    <row r="15" spans="1:3" ht="20.25">
      <c r="A15" s="15" t="s">
        <v>3419</v>
      </c>
      <c r="B15" s="16"/>
      <c r="C15" s="14"/>
    </row>
    <row r="16" spans="1:3" ht="20.25">
      <c r="A16" s="15" t="s">
        <v>3420</v>
      </c>
      <c r="B16" s="16"/>
      <c r="C16" s="14"/>
    </row>
    <row r="17" spans="1:3" ht="20.25">
      <c r="A17" s="15" t="s">
        <v>3421</v>
      </c>
      <c r="B17" s="16"/>
      <c r="C17" s="14"/>
    </row>
    <row r="18" spans="1:3" ht="20.25">
      <c r="A18" s="15" t="s">
        <v>3422</v>
      </c>
      <c r="B18" s="16"/>
      <c r="C18" s="14"/>
    </row>
    <row r="19" spans="1:3" ht="22.5">
      <c r="A19" s="12" t="s">
        <v>3423</v>
      </c>
      <c r="B19" s="13">
        <f>SUM(B20:B22)</f>
        <v>0</v>
      </c>
      <c r="C19" s="14"/>
    </row>
    <row r="20" spans="1:3" ht="20.25">
      <c r="A20" s="15" t="s">
        <v>3424</v>
      </c>
      <c r="B20" s="16"/>
      <c r="C20" s="14"/>
    </row>
    <row r="21" spans="1:3" ht="20.25">
      <c r="A21" s="15" t="s">
        <v>3425</v>
      </c>
      <c r="B21" s="16"/>
      <c r="C21" s="14"/>
    </row>
    <row r="22" spans="1:3" ht="20.25">
      <c r="A22" s="15" t="s">
        <v>3426</v>
      </c>
      <c r="B22" s="16"/>
      <c r="C22" s="14"/>
    </row>
    <row r="23" spans="1:3" ht="22.5">
      <c r="A23" s="12" t="s">
        <v>3427</v>
      </c>
      <c r="B23" s="13">
        <f>SUM(B24:B27)</f>
        <v>0</v>
      </c>
      <c r="C23" s="14"/>
    </row>
    <row r="24" spans="1:3" ht="20.25">
      <c r="A24" s="15" t="s">
        <v>3428</v>
      </c>
      <c r="B24" s="16"/>
      <c r="C24" s="14"/>
    </row>
    <row r="25" spans="1:3" ht="20.25">
      <c r="A25" s="15" t="s">
        <v>3429</v>
      </c>
      <c r="B25" s="16"/>
      <c r="C25" s="14"/>
    </row>
    <row r="26" spans="1:3" ht="20.25">
      <c r="A26" s="15" t="s">
        <v>3430</v>
      </c>
      <c r="B26" s="16"/>
      <c r="C26" s="14"/>
    </row>
    <row r="27" spans="1:3" ht="20.25">
      <c r="A27" s="15" t="s">
        <v>3431</v>
      </c>
      <c r="B27" s="16"/>
      <c r="C27" s="14"/>
    </row>
    <row r="28" spans="1:3" ht="22.5">
      <c r="A28" s="12" t="s">
        <v>3432</v>
      </c>
      <c r="B28" s="13">
        <f>SUM(B29:B32)</f>
        <v>771</v>
      </c>
      <c r="C28" s="14"/>
    </row>
    <row r="29" spans="1:3" ht="20.25">
      <c r="A29" s="15" t="s">
        <v>3433</v>
      </c>
      <c r="B29" s="16">
        <v>685</v>
      </c>
      <c r="C29" s="14"/>
    </row>
    <row r="30" spans="1:3" ht="20.25">
      <c r="A30" s="15" t="s">
        <v>3434</v>
      </c>
      <c r="B30" s="16">
        <v>85</v>
      </c>
      <c r="C30" s="14"/>
    </row>
    <row r="31" spans="1:3" ht="20.25">
      <c r="A31" s="15" t="s">
        <v>3435</v>
      </c>
      <c r="B31" s="16"/>
      <c r="C31" s="14"/>
    </row>
    <row r="32" spans="1:3" ht="20.25">
      <c r="A32" s="15" t="s">
        <v>3436</v>
      </c>
      <c r="B32" s="16">
        <v>1</v>
      </c>
      <c r="C32" s="14"/>
    </row>
    <row r="33" spans="1:3" ht="22.5">
      <c r="A33" s="12" t="s">
        <v>3437</v>
      </c>
      <c r="B33" s="13">
        <f>SUM(B34:B36)</f>
        <v>0</v>
      </c>
      <c r="C33" s="14"/>
    </row>
    <row r="34" spans="1:3" ht="20.25">
      <c r="A34" s="15" t="s">
        <v>3438</v>
      </c>
      <c r="B34" s="16"/>
      <c r="C34" s="14"/>
    </row>
    <row r="35" spans="1:3" ht="20.25">
      <c r="A35" s="15" t="s">
        <v>3435</v>
      </c>
      <c r="B35" s="16"/>
      <c r="C35" s="14"/>
    </row>
    <row r="36" spans="1:3" ht="20.25">
      <c r="A36" s="15" t="s">
        <v>3439</v>
      </c>
      <c r="B36" s="16"/>
      <c r="C36" s="14"/>
    </row>
    <row r="37" spans="1:3" ht="22.5">
      <c r="A37" s="12" t="s">
        <v>3440</v>
      </c>
      <c r="B37" s="13">
        <f>SUM(B38:B41)</f>
        <v>0</v>
      </c>
      <c r="C37" s="14"/>
    </row>
    <row r="38" spans="1:3" ht="20.25">
      <c r="A38" s="15" t="s">
        <v>3441</v>
      </c>
      <c r="B38" s="16"/>
      <c r="C38" s="14"/>
    </row>
    <row r="39" spans="1:3" ht="20.25">
      <c r="A39" s="15" t="s">
        <v>3442</v>
      </c>
      <c r="B39" s="16"/>
      <c r="C39" s="14"/>
    </row>
    <row r="40" spans="1:3" ht="20.25">
      <c r="A40" s="15" t="s">
        <v>3443</v>
      </c>
      <c r="B40" s="16"/>
      <c r="C40" s="14"/>
    </row>
    <row r="41" spans="1:3" ht="20.25">
      <c r="A41" s="12" t="s">
        <v>3444</v>
      </c>
      <c r="B41" s="16"/>
      <c r="C41" s="14"/>
    </row>
    <row r="42" spans="1:3" ht="20.25">
      <c r="A42" s="12" t="s">
        <v>3445</v>
      </c>
      <c r="B42" s="10"/>
      <c r="C42" s="14"/>
    </row>
    <row r="43" spans="1:3" ht="20.25">
      <c r="A43" s="12"/>
      <c r="B43" s="16"/>
      <c r="C43" s="14"/>
    </row>
    <row r="44" spans="1:3" ht="22.5">
      <c r="A44" s="17" t="s">
        <v>3446</v>
      </c>
      <c r="B44" s="13">
        <f>SUM(B5,B10,B19,B23,B28,B33,B37,B41,B42)</f>
        <v>771</v>
      </c>
      <c r="C44" s="14"/>
    </row>
  </sheetData>
  <sheetProtection/>
  <mergeCells count="1">
    <mergeCell ref="A2:C2"/>
  </mergeCells>
  <printOptions horizontalCentered="1"/>
  <pageMargins left="0.551181102362205" right="0.551181102362205" top="0.275590551181102" bottom="0.393700787401575" header="0.590551181102362" footer="0.15748031496063"/>
  <pageSetup firstPageNumber="135" useFirstPageNumber="1" fitToHeight="1" fitToWidth="1" orientation="portrait" paperSize="9" scale="82"/>
</worksheet>
</file>

<file path=xl/worksheets/sheet41.xml><?xml version="1.0" encoding="utf-8"?>
<worksheet xmlns="http://schemas.openxmlformats.org/spreadsheetml/2006/main" xmlns:r="http://schemas.openxmlformats.org/officeDocument/2006/relationships">
  <dimension ref="A1:D54"/>
  <sheetViews>
    <sheetView workbookViewId="0" topLeftCell="A22">
      <selection activeCell="I16" sqref="I16"/>
    </sheetView>
  </sheetViews>
  <sheetFormatPr defaultColWidth="9.00390625" defaultRowHeight="13.5"/>
  <cols>
    <col min="1" max="1" width="49.375" style="0" customWidth="1"/>
    <col min="2" max="2" width="11.75390625" style="0" customWidth="1"/>
    <col min="3" max="3" width="43.00390625" style="0" customWidth="1"/>
    <col min="4" max="4" width="11.625" style="0" customWidth="1"/>
  </cols>
  <sheetData>
    <row r="1" spans="1:4" ht="14.25">
      <c r="A1" s="467" t="s">
        <v>379</v>
      </c>
      <c r="B1" s="467"/>
      <c r="C1" s="467"/>
      <c r="D1" s="467"/>
    </row>
    <row r="2" spans="1:4" ht="20.25">
      <c r="A2" s="632" t="s">
        <v>380</v>
      </c>
      <c r="B2" s="632"/>
      <c r="C2" s="632"/>
      <c r="D2" s="632"/>
    </row>
    <row r="3" spans="1:4" ht="19.5" customHeight="1">
      <c r="A3" s="633" t="s">
        <v>3454</v>
      </c>
      <c r="B3" s="633"/>
      <c r="C3" s="633"/>
      <c r="D3" s="633"/>
    </row>
    <row r="4" spans="1:4" ht="19.5" customHeight="1">
      <c r="A4" s="468" t="s">
        <v>2471</v>
      </c>
      <c r="B4" s="469" t="s">
        <v>3553</v>
      </c>
      <c r="C4" s="470" t="s">
        <v>2472</v>
      </c>
      <c r="D4" s="469" t="s">
        <v>3553</v>
      </c>
    </row>
    <row r="5" spans="1:4" ht="19.5" customHeight="1">
      <c r="A5" s="461" t="s">
        <v>2473</v>
      </c>
      <c r="B5" s="405">
        <f>SUM(B6,B7,B10,B11,B12)</f>
        <v>987</v>
      </c>
      <c r="C5" s="461" t="s">
        <v>2474</v>
      </c>
      <c r="D5" s="405">
        <f>SUM(D6:D12)</f>
        <v>771</v>
      </c>
    </row>
    <row r="6" spans="1:4" ht="19.5" customHeight="1">
      <c r="A6" s="471" t="s">
        <v>2475</v>
      </c>
      <c r="B6" s="472">
        <v>233</v>
      </c>
      <c r="C6" s="471" t="s">
        <v>2476</v>
      </c>
      <c r="D6" s="472">
        <v>685</v>
      </c>
    </row>
    <row r="7" spans="1:4" ht="19.5" customHeight="1">
      <c r="A7" s="471" t="s">
        <v>2477</v>
      </c>
      <c r="B7" s="472">
        <f>SUM(B8:B9)</f>
        <v>720</v>
      </c>
      <c r="C7" s="471" t="s">
        <v>2478</v>
      </c>
      <c r="D7" s="472">
        <v>85</v>
      </c>
    </row>
    <row r="8" spans="1:4" ht="19.5" customHeight="1">
      <c r="A8" s="471" t="s">
        <v>2479</v>
      </c>
      <c r="B8" s="473">
        <v>685</v>
      </c>
      <c r="C8" s="471" t="s">
        <v>2480</v>
      </c>
      <c r="D8" s="472"/>
    </row>
    <row r="9" spans="1:4" ht="19.5" customHeight="1">
      <c r="A9" s="471" t="s">
        <v>2481</v>
      </c>
      <c r="B9" s="473">
        <v>35</v>
      </c>
      <c r="C9" s="471" t="s">
        <v>2482</v>
      </c>
      <c r="D9" s="472">
        <v>1</v>
      </c>
    </row>
    <row r="10" spans="1:4" ht="19.5" customHeight="1">
      <c r="A10" s="471" t="s">
        <v>2483</v>
      </c>
      <c r="B10" s="472">
        <v>3</v>
      </c>
      <c r="C10" s="471" t="s">
        <v>2484</v>
      </c>
      <c r="D10" s="472"/>
    </row>
    <row r="11" spans="1:4" ht="19.5" customHeight="1">
      <c r="A11" s="471" t="s">
        <v>2485</v>
      </c>
      <c r="B11" s="472"/>
      <c r="C11" s="474"/>
      <c r="D11" s="472"/>
    </row>
    <row r="12" spans="1:4" ht="19.5" customHeight="1">
      <c r="A12" s="471" t="s">
        <v>2486</v>
      </c>
      <c r="B12" s="472">
        <v>31</v>
      </c>
      <c r="C12" s="461"/>
      <c r="D12" s="405"/>
    </row>
    <row r="13" spans="1:4" ht="19.5" customHeight="1">
      <c r="A13" s="461" t="s">
        <v>3594</v>
      </c>
      <c r="B13" s="405">
        <f>SUM(B14,B22,B28,B36)</f>
        <v>2152</v>
      </c>
      <c r="C13" s="461" t="s">
        <v>3595</v>
      </c>
      <c r="D13" s="405">
        <f>SUM(D14,D20,D28)</f>
        <v>0</v>
      </c>
    </row>
    <row r="14" spans="1:4" ht="19.5" customHeight="1">
      <c r="A14" s="409" t="s">
        <v>3540</v>
      </c>
      <c r="B14" s="405">
        <f>SUM(B15:B21)</f>
        <v>2152</v>
      </c>
      <c r="C14" s="409" t="s">
        <v>2487</v>
      </c>
      <c r="D14" s="405">
        <f>SUM(D15:D19)</f>
        <v>0</v>
      </c>
    </row>
    <row r="15" spans="1:4" ht="19.5" customHeight="1">
      <c r="A15" s="413" t="s">
        <v>2488</v>
      </c>
      <c r="B15" s="475"/>
      <c r="C15" s="413" t="s">
        <v>2488</v>
      </c>
      <c r="D15" s="475"/>
    </row>
    <row r="16" spans="1:4" ht="19.5" customHeight="1">
      <c r="A16" s="413" t="s">
        <v>2489</v>
      </c>
      <c r="B16" s="475"/>
      <c r="C16" s="413" t="s">
        <v>2489</v>
      </c>
      <c r="D16" s="475"/>
    </row>
    <row r="17" spans="1:4" ht="19.5" customHeight="1">
      <c r="A17" s="413" t="s">
        <v>2490</v>
      </c>
      <c r="B17" s="475"/>
      <c r="C17" s="413" t="s">
        <v>2490</v>
      </c>
      <c r="D17" s="475"/>
    </row>
    <row r="18" spans="1:4" ht="19.5" customHeight="1">
      <c r="A18" s="413" t="s">
        <v>2491</v>
      </c>
      <c r="B18" s="475"/>
      <c r="C18" s="413" t="s">
        <v>362</v>
      </c>
      <c r="D18" s="475"/>
    </row>
    <row r="19" spans="1:4" ht="19.5" customHeight="1">
      <c r="A19" s="413" t="s">
        <v>362</v>
      </c>
      <c r="B19" s="475">
        <v>2152</v>
      </c>
      <c r="C19" s="413" t="s">
        <v>363</v>
      </c>
      <c r="D19" s="475"/>
    </row>
    <row r="20" spans="1:4" ht="19.5" customHeight="1">
      <c r="A20" s="413" t="s">
        <v>363</v>
      </c>
      <c r="B20" s="475"/>
      <c r="C20" s="409" t="s">
        <v>364</v>
      </c>
      <c r="D20" s="405">
        <f>SUM(D21:D27)</f>
        <v>0</v>
      </c>
    </row>
    <row r="21" spans="1:4" ht="19.5" customHeight="1">
      <c r="A21" s="413" t="s">
        <v>365</v>
      </c>
      <c r="B21" s="475"/>
      <c r="C21" s="413" t="s">
        <v>2488</v>
      </c>
      <c r="D21" s="475"/>
    </row>
    <row r="22" spans="1:4" ht="19.5" customHeight="1">
      <c r="A22" s="409" t="s">
        <v>366</v>
      </c>
      <c r="B22" s="405">
        <f>SUM(B23:B27)</f>
        <v>0</v>
      </c>
      <c r="C22" s="413" t="s">
        <v>2489</v>
      </c>
      <c r="D22" s="475"/>
    </row>
    <row r="23" spans="1:4" ht="19.5" customHeight="1">
      <c r="A23" s="413" t="s">
        <v>2488</v>
      </c>
      <c r="B23" s="475"/>
      <c r="C23" s="413" t="s">
        <v>2490</v>
      </c>
      <c r="D23" s="475"/>
    </row>
    <row r="24" spans="1:4" ht="19.5" customHeight="1">
      <c r="A24" s="413" t="s">
        <v>2489</v>
      </c>
      <c r="B24" s="475"/>
      <c r="C24" s="413" t="s">
        <v>2491</v>
      </c>
      <c r="D24" s="475"/>
    </row>
    <row r="25" spans="1:4" ht="19.5" customHeight="1">
      <c r="A25" s="413" t="s">
        <v>2490</v>
      </c>
      <c r="B25" s="475"/>
      <c r="C25" s="413" t="s">
        <v>362</v>
      </c>
      <c r="D25" s="475"/>
    </row>
    <row r="26" spans="1:4" ht="19.5" customHeight="1">
      <c r="A26" s="413" t="s">
        <v>362</v>
      </c>
      <c r="B26" s="475"/>
      <c r="C26" s="413" t="s">
        <v>363</v>
      </c>
      <c r="D26" s="475"/>
    </row>
    <row r="27" spans="1:4" ht="19.5" customHeight="1">
      <c r="A27" s="413" t="s">
        <v>363</v>
      </c>
      <c r="B27" s="475"/>
      <c r="C27" s="413" t="s">
        <v>365</v>
      </c>
      <c r="D27" s="475"/>
    </row>
    <row r="28" spans="1:4" ht="19.5" customHeight="1">
      <c r="A28" s="409" t="s">
        <v>367</v>
      </c>
      <c r="B28" s="405">
        <f>SUM(B29:B35)</f>
        <v>0</v>
      </c>
      <c r="C28" s="409" t="s">
        <v>368</v>
      </c>
      <c r="D28" s="405">
        <f>SUM(D29:D35)</f>
        <v>0</v>
      </c>
    </row>
    <row r="29" spans="1:4" ht="19.5" customHeight="1">
      <c r="A29" s="413" t="s">
        <v>2488</v>
      </c>
      <c r="B29" s="475"/>
      <c r="C29" s="413" t="s">
        <v>2488</v>
      </c>
      <c r="D29" s="475"/>
    </row>
    <row r="30" spans="1:4" ht="19.5" customHeight="1">
      <c r="A30" s="413" t="s">
        <v>2489</v>
      </c>
      <c r="B30" s="475"/>
      <c r="C30" s="413" t="s">
        <v>2489</v>
      </c>
      <c r="D30" s="475"/>
    </row>
    <row r="31" spans="1:4" ht="19.5" customHeight="1">
      <c r="A31" s="413" t="s">
        <v>2490</v>
      </c>
      <c r="B31" s="475"/>
      <c r="C31" s="413" t="s">
        <v>2490</v>
      </c>
      <c r="D31" s="475"/>
    </row>
    <row r="32" spans="1:4" ht="19.5" customHeight="1">
      <c r="A32" s="413" t="s">
        <v>2491</v>
      </c>
      <c r="B32" s="475"/>
      <c r="C32" s="413" t="s">
        <v>2491</v>
      </c>
      <c r="D32" s="475"/>
    </row>
    <row r="33" spans="1:4" ht="19.5" customHeight="1">
      <c r="A33" s="413" t="s">
        <v>362</v>
      </c>
      <c r="B33" s="475"/>
      <c r="C33" s="413" t="s">
        <v>362</v>
      </c>
      <c r="D33" s="475"/>
    </row>
    <row r="34" spans="1:4" ht="19.5" customHeight="1">
      <c r="A34" s="413" t="s">
        <v>363</v>
      </c>
      <c r="B34" s="475"/>
      <c r="C34" s="413" t="s">
        <v>363</v>
      </c>
      <c r="D34" s="475"/>
    </row>
    <row r="35" spans="1:4" ht="19.5" customHeight="1">
      <c r="A35" s="413" t="s">
        <v>365</v>
      </c>
      <c r="B35" s="475"/>
      <c r="C35" s="413" t="s">
        <v>365</v>
      </c>
      <c r="D35" s="475"/>
    </row>
    <row r="36" spans="1:4" ht="19.5" customHeight="1">
      <c r="A36" s="461" t="s">
        <v>369</v>
      </c>
      <c r="B36" s="405">
        <f>SUM(B37:B43)</f>
        <v>0</v>
      </c>
      <c r="C36" s="476"/>
      <c r="D36" s="475"/>
    </row>
    <row r="37" spans="1:4" ht="19.5" customHeight="1">
      <c r="A37" s="413" t="s">
        <v>2488</v>
      </c>
      <c r="B37" s="475"/>
      <c r="C37" s="413"/>
      <c r="D37" s="475"/>
    </row>
    <row r="38" spans="1:4" ht="19.5" customHeight="1">
      <c r="A38" s="413" t="s">
        <v>2489</v>
      </c>
      <c r="B38" s="475"/>
      <c r="C38" s="413"/>
      <c r="D38" s="475"/>
    </row>
    <row r="39" spans="1:4" ht="19.5" customHeight="1">
      <c r="A39" s="413" t="s">
        <v>2490</v>
      </c>
      <c r="B39" s="475"/>
      <c r="C39" s="413"/>
      <c r="D39" s="475"/>
    </row>
    <row r="40" spans="1:4" ht="19.5" customHeight="1">
      <c r="A40" s="413" t="s">
        <v>2491</v>
      </c>
      <c r="B40" s="475"/>
      <c r="C40" s="413"/>
      <c r="D40" s="475"/>
    </row>
    <row r="41" spans="1:4" ht="19.5" customHeight="1">
      <c r="A41" s="413" t="s">
        <v>362</v>
      </c>
      <c r="B41" s="475"/>
      <c r="C41" s="413"/>
      <c r="D41" s="475"/>
    </row>
    <row r="42" spans="1:4" ht="19.5" customHeight="1">
      <c r="A42" s="413" t="s">
        <v>363</v>
      </c>
      <c r="B42" s="475"/>
      <c r="C42" s="413"/>
      <c r="D42" s="475"/>
    </row>
    <row r="43" spans="1:4" ht="19.5" customHeight="1">
      <c r="A43" s="413" t="s">
        <v>365</v>
      </c>
      <c r="B43" s="475"/>
      <c r="C43" s="413"/>
      <c r="D43" s="475"/>
    </row>
    <row r="44" spans="1:4" ht="19.5" customHeight="1">
      <c r="A44" s="405"/>
      <c r="B44" s="405"/>
      <c r="C44" s="477" t="s">
        <v>370</v>
      </c>
      <c r="D44" s="405">
        <f>SUM(D5,D13)</f>
        <v>771</v>
      </c>
    </row>
    <row r="45" spans="1:4" ht="19.5" customHeight="1">
      <c r="A45" s="478"/>
      <c r="B45" s="479"/>
      <c r="C45" s="461" t="s">
        <v>3706</v>
      </c>
      <c r="D45" s="405">
        <f>SUM(D46:D52)</f>
        <v>2368</v>
      </c>
    </row>
    <row r="46" spans="1:4" ht="19.5" customHeight="1">
      <c r="A46" s="462"/>
      <c r="B46" s="475"/>
      <c r="C46" s="476" t="s">
        <v>2488</v>
      </c>
      <c r="D46" s="475"/>
    </row>
    <row r="47" spans="1:4" ht="19.5" customHeight="1">
      <c r="A47" s="462"/>
      <c r="B47" s="475"/>
      <c r="C47" s="476" t="s">
        <v>2489</v>
      </c>
      <c r="D47" s="475"/>
    </row>
    <row r="48" spans="1:4" ht="19.5" customHeight="1">
      <c r="A48" s="462"/>
      <c r="B48" s="475"/>
      <c r="C48" s="476" t="s">
        <v>2490</v>
      </c>
      <c r="D48" s="475"/>
    </row>
    <row r="49" spans="1:4" ht="19.5" customHeight="1">
      <c r="A49" s="462"/>
      <c r="B49" s="475"/>
      <c r="C49" s="476" t="s">
        <v>2491</v>
      </c>
      <c r="D49" s="475"/>
    </row>
    <row r="50" spans="1:4" ht="19.5" customHeight="1">
      <c r="A50" s="462"/>
      <c r="B50" s="475"/>
      <c r="C50" s="476" t="s">
        <v>362</v>
      </c>
      <c r="D50" s="475">
        <f>B53-D44</f>
        <v>2368</v>
      </c>
    </row>
    <row r="51" spans="1:4" ht="19.5" customHeight="1">
      <c r="A51" s="462"/>
      <c r="B51" s="475"/>
      <c r="C51" s="476" t="s">
        <v>363</v>
      </c>
      <c r="D51" s="475"/>
    </row>
    <row r="52" spans="1:4" ht="19.5" customHeight="1">
      <c r="A52" s="462"/>
      <c r="B52" s="475"/>
      <c r="C52" s="476" t="s">
        <v>371</v>
      </c>
      <c r="D52" s="475"/>
    </row>
    <row r="53" spans="1:4" ht="19.5" customHeight="1">
      <c r="A53" s="405" t="s">
        <v>372</v>
      </c>
      <c r="B53" s="405">
        <f>SUM(B5,B13)</f>
        <v>3139</v>
      </c>
      <c r="C53" s="477" t="s">
        <v>373</v>
      </c>
      <c r="D53" s="405">
        <f>SUM(D44,D45)</f>
        <v>3139</v>
      </c>
    </row>
    <row r="54" spans="1:4" ht="40.5" customHeight="1">
      <c r="A54" s="634" t="s">
        <v>374</v>
      </c>
      <c r="B54" s="635"/>
      <c r="C54" s="635"/>
      <c r="D54" s="636"/>
    </row>
  </sheetData>
  <mergeCells count="3">
    <mergeCell ref="A2:D2"/>
    <mergeCell ref="A3:D3"/>
    <mergeCell ref="A54:D54"/>
  </mergeCells>
  <printOptions horizontalCentered="1" verticalCentered="1"/>
  <pageMargins left="0.7480314960629921" right="0.15748031496062992" top="0.5905511811023623" bottom="0.1968503937007874" header="0.5118110236220472" footer="0.5118110236220472"/>
  <pageSetup orientation="portrait" paperSize="9" scale="70" r:id="rId1"/>
</worksheet>
</file>

<file path=xl/worksheets/sheet42.xml><?xml version="1.0" encoding="utf-8"?>
<worksheet xmlns="http://schemas.openxmlformats.org/spreadsheetml/2006/main" xmlns:r="http://schemas.openxmlformats.org/officeDocument/2006/relationships">
  <dimension ref="A1:G6"/>
  <sheetViews>
    <sheetView workbookViewId="0" topLeftCell="A1">
      <selection activeCell="A2" sqref="A2:G2"/>
    </sheetView>
  </sheetViews>
  <sheetFormatPr defaultColWidth="9.00390625" defaultRowHeight="13.5"/>
  <cols>
    <col min="1" max="1" width="12.125" style="0" customWidth="1"/>
    <col min="2" max="2" width="16.25390625" style="0" customWidth="1"/>
    <col min="3" max="3" width="22.25390625" style="0" customWidth="1"/>
    <col min="4" max="4" width="17.50390625" style="0" customWidth="1"/>
    <col min="5" max="5" width="15.00390625" style="0" customWidth="1"/>
    <col min="6" max="6" width="21.50390625" style="0" customWidth="1"/>
    <col min="7" max="7" width="19.00390625" style="0" customWidth="1"/>
  </cols>
  <sheetData>
    <row r="1" spans="1:7" ht="39" customHeight="1">
      <c r="A1" s="488" t="s">
        <v>399</v>
      </c>
      <c r="B1" s="480"/>
      <c r="C1" s="480"/>
      <c r="D1" s="480"/>
      <c r="E1" s="480"/>
      <c r="F1" s="481"/>
      <c r="G1" s="482"/>
    </row>
    <row r="2" spans="1:7" ht="40.5" customHeight="1">
      <c r="A2" s="637" t="s">
        <v>400</v>
      </c>
      <c r="B2" s="637"/>
      <c r="C2" s="637"/>
      <c r="D2" s="637"/>
      <c r="E2" s="637"/>
      <c r="F2" s="637"/>
      <c r="G2" s="637"/>
    </row>
    <row r="3" spans="1:7" ht="30" customHeight="1">
      <c r="A3" s="483"/>
      <c r="B3" s="483"/>
      <c r="C3" s="483"/>
      <c r="D3" s="483"/>
      <c r="E3" s="483"/>
      <c r="F3" s="638" t="s">
        <v>3454</v>
      </c>
      <c r="G3" s="638"/>
    </row>
    <row r="4" spans="1:7" ht="30" customHeight="1">
      <c r="A4" s="639"/>
      <c r="B4" s="640" t="s">
        <v>2379</v>
      </c>
      <c r="C4" s="640" t="s">
        <v>393</v>
      </c>
      <c r="D4" s="640" t="s">
        <v>394</v>
      </c>
      <c r="E4" s="640" t="s">
        <v>395</v>
      </c>
      <c r="F4" s="640"/>
      <c r="G4" s="640"/>
    </row>
    <row r="5" spans="1:7" ht="30" customHeight="1">
      <c r="A5" s="639"/>
      <c r="B5" s="640"/>
      <c r="C5" s="640"/>
      <c r="D5" s="640"/>
      <c r="E5" s="484" t="s">
        <v>396</v>
      </c>
      <c r="F5" s="484" t="s">
        <v>397</v>
      </c>
      <c r="G5" s="484" t="s">
        <v>398</v>
      </c>
    </row>
    <row r="6" spans="1:7" ht="30" customHeight="1">
      <c r="A6" s="485" t="s">
        <v>2966</v>
      </c>
      <c r="B6" s="486">
        <f>C6+D6+E6</f>
        <v>699.21</v>
      </c>
      <c r="C6" s="486"/>
      <c r="D6" s="486">
        <v>323.87</v>
      </c>
      <c r="E6" s="486">
        <f>F6+G6</f>
        <v>375.34</v>
      </c>
      <c r="F6" s="486">
        <v>375.34</v>
      </c>
      <c r="G6" s="487"/>
    </row>
  </sheetData>
  <mergeCells count="7">
    <mergeCell ref="A2:G2"/>
    <mergeCell ref="F3:G3"/>
    <mergeCell ref="A4:A5"/>
    <mergeCell ref="B4:B5"/>
    <mergeCell ref="C4:C5"/>
    <mergeCell ref="D4:D5"/>
    <mergeCell ref="E4:G4"/>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43.xml><?xml version="1.0" encoding="utf-8"?>
<worksheet xmlns="http://schemas.openxmlformats.org/spreadsheetml/2006/main" xmlns:r="http://schemas.openxmlformats.org/officeDocument/2006/relationships">
  <dimension ref="A1:G7"/>
  <sheetViews>
    <sheetView workbookViewId="0" topLeftCell="A1">
      <selection activeCell="F12" sqref="F12"/>
    </sheetView>
  </sheetViews>
  <sheetFormatPr defaultColWidth="9.00390625" defaultRowHeight="13.5"/>
  <cols>
    <col min="1" max="1" width="16.375" style="0" customWidth="1"/>
    <col min="2" max="2" width="15.875" style="0" customWidth="1"/>
    <col min="3" max="3" width="16.25390625" style="0" customWidth="1"/>
    <col min="4" max="4" width="13.875" style="0" customWidth="1"/>
    <col min="5" max="5" width="12.875" style="0" customWidth="1"/>
    <col min="6" max="6" width="17.625" style="0" customWidth="1"/>
    <col min="7" max="7" width="14.625" style="0" customWidth="1"/>
  </cols>
  <sheetData>
    <row r="1" spans="1:7" ht="18.75">
      <c r="A1" s="642" t="s">
        <v>404</v>
      </c>
      <c r="B1" s="642"/>
      <c r="C1" s="489"/>
      <c r="D1" s="489"/>
      <c r="E1" s="489"/>
      <c r="F1" s="489"/>
      <c r="G1" s="489"/>
    </row>
    <row r="2" spans="1:7" ht="27">
      <c r="A2" s="643" t="s">
        <v>538</v>
      </c>
      <c r="B2" s="644"/>
      <c r="C2" s="644"/>
      <c r="D2" s="644"/>
      <c r="E2" s="644"/>
      <c r="F2" s="644"/>
      <c r="G2" s="645"/>
    </row>
    <row r="3" spans="1:7" ht="30" customHeight="1">
      <c r="A3" s="490"/>
      <c r="B3" s="491"/>
      <c r="C3" s="492"/>
      <c r="D3" s="492"/>
      <c r="E3" s="492"/>
      <c r="F3" s="646" t="s">
        <v>227</v>
      </c>
      <c r="G3" s="646"/>
    </row>
    <row r="4" spans="1:7" ht="30" customHeight="1">
      <c r="A4" s="647" t="s">
        <v>402</v>
      </c>
      <c r="B4" s="647" t="s">
        <v>405</v>
      </c>
      <c r="C4" s="647"/>
      <c r="D4" s="647"/>
      <c r="E4" s="647" t="s">
        <v>406</v>
      </c>
      <c r="F4" s="647"/>
      <c r="G4" s="647"/>
    </row>
    <row r="5" spans="1:7" ht="30" customHeight="1">
      <c r="A5" s="647"/>
      <c r="B5" s="493" t="s">
        <v>2830</v>
      </c>
      <c r="C5" s="493" t="s">
        <v>3449</v>
      </c>
      <c r="D5" s="493" t="s">
        <v>3450</v>
      </c>
      <c r="E5" s="493" t="s">
        <v>2830</v>
      </c>
      <c r="F5" s="493" t="s">
        <v>3449</v>
      </c>
      <c r="G5" s="493" t="s">
        <v>3450</v>
      </c>
    </row>
    <row r="6" spans="1:7" ht="30" customHeight="1">
      <c r="A6" s="494" t="s">
        <v>403</v>
      </c>
      <c r="B6" s="495">
        <f>C6+D6</f>
        <v>46751</v>
      </c>
      <c r="C6" s="496">
        <v>30751</v>
      </c>
      <c r="D6" s="496">
        <v>16000</v>
      </c>
      <c r="E6" s="496">
        <f>F6+G6</f>
        <v>39302</v>
      </c>
      <c r="F6" s="496">
        <v>23302</v>
      </c>
      <c r="G6" s="496">
        <v>16000</v>
      </c>
    </row>
    <row r="7" spans="1:7" ht="30" customHeight="1">
      <c r="A7" s="641" t="s">
        <v>2965</v>
      </c>
      <c r="B7" s="641"/>
      <c r="C7" s="641"/>
      <c r="D7" s="641"/>
      <c r="E7" s="641"/>
      <c r="F7" s="641"/>
      <c r="G7" s="641"/>
    </row>
  </sheetData>
  <mergeCells count="7">
    <mergeCell ref="A7:G7"/>
    <mergeCell ref="A1:B1"/>
    <mergeCell ref="A2:G2"/>
    <mergeCell ref="F3:G3"/>
    <mergeCell ref="A4:A5"/>
    <mergeCell ref="B4:D4"/>
    <mergeCell ref="E4:G4"/>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44.xml><?xml version="1.0" encoding="utf-8"?>
<worksheet xmlns="http://schemas.openxmlformats.org/spreadsheetml/2006/main" xmlns:r="http://schemas.openxmlformats.org/officeDocument/2006/relationships">
  <dimension ref="A1:C15"/>
  <sheetViews>
    <sheetView tabSelected="1" workbookViewId="0" topLeftCell="A1">
      <selection activeCell="L13" sqref="L13"/>
    </sheetView>
  </sheetViews>
  <sheetFormatPr defaultColWidth="9.00390625" defaultRowHeight="13.5"/>
  <cols>
    <col min="1" max="1" width="57.25390625" style="0" customWidth="1"/>
    <col min="2" max="2" width="17.50390625" style="0" customWidth="1"/>
    <col min="3" max="3" width="21.625" style="0" customWidth="1"/>
  </cols>
  <sheetData>
    <row r="1" spans="1:3" ht="18.75">
      <c r="A1" s="497" t="s">
        <v>413</v>
      </c>
      <c r="B1" s="498"/>
      <c r="C1" s="498"/>
    </row>
    <row r="2" spans="1:3" ht="25.5">
      <c r="A2" s="648" t="s">
        <v>539</v>
      </c>
      <c r="B2" s="649"/>
      <c r="C2" s="649"/>
    </row>
    <row r="3" spans="1:3" ht="18.75">
      <c r="A3" s="499"/>
      <c r="B3" s="500"/>
      <c r="C3" s="501" t="s">
        <v>407</v>
      </c>
    </row>
    <row r="4" spans="1:3" ht="30" customHeight="1">
      <c r="A4" s="502" t="s">
        <v>408</v>
      </c>
      <c r="B4" s="2" t="s">
        <v>409</v>
      </c>
      <c r="C4" s="3" t="s">
        <v>410</v>
      </c>
    </row>
    <row r="5" spans="1:3" ht="30" customHeight="1">
      <c r="A5" s="503" t="s">
        <v>414</v>
      </c>
      <c r="B5" s="3"/>
      <c r="C5" s="3">
        <v>23302</v>
      </c>
    </row>
    <row r="6" spans="1:3" ht="30" customHeight="1">
      <c r="A6" s="503" t="s">
        <v>415</v>
      </c>
      <c r="B6" s="3"/>
      <c r="C6" s="3">
        <v>30751</v>
      </c>
    </row>
    <row r="7" spans="1:3" ht="30" customHeight="1">
      <c r="A7" s="503" t="s">
        <v>416</v>
      </c>
      <c r="B7" s="3"/>
      <c r="C7" s="3">
        <f>SUM(C8:C9)</f>
        <v>3640</v>
      </c>
    </row>
    <row r="8" spans="1:3" ht="30" customHeight="1">
      <c r="A8" s="504" t="s">
        <v>411</v>
      </c>
      <c r="B8" s="505"/>
      <c r="C8" s="505"/>
    </row>
    <row r="9" spans="1:3" ht="30" customHeight="1">
      <c r="A9" s="504" t="s">
        <v>417</v>
      </c>
      <c r="B9" s="505"/>
      <c r="C9" s="505">
        <v>3640</v>
      </c>
    </row>
    <row r="10" spans="1:3" ht="30" customHeight="1">
      <c r="A10" s="503" t="s">
        <v>418</v>
      </c>
      <c r="B10" s="3"/>
      <c r="C10" s="3">
        <v>3640</v>
      </c>
    </row>
    <row r="11" spans="1:3" ht="30" customHeight="1">
      <c r="A11" s="503" t="s">
        <v>419</v>
      </c>
      <c r="B11" s="3"/>
      <c r="C11" s="3">
        <f>C5+C7-C10</f>
        <v>23302</v>
      </c>
    </row>
    <row r="12" spans="1:3" ht="30" customHeight="1">
      <c r="A12" s="503" t="s">
        <v>420</v>
      </c>
      <c r="B12" s="3"/>
      <c r="C12" s="3">
        <v>5.5</v>
      </c>
    </row>
    <row r="13" spans="1:3" ht="30" customHeight="1">
      <c r="A13" s="503" t="s">
        <v>421</v>
      </c>
      <c r="B13" s="3"/>
      <c r="C13" s="3">
        <v>100</v>
      </c>
    </row>
    <row r="14" spans="1:3" ht="30" customHeight="1">
      <c r="A14" s="503" t="s">
        <v>422</v>
      </c>
      <c r="B14" s="3"/>
      <c r="C14" s="3">
        <v>30751</v>
      </c>
    </row>
    <row r="15" spans="1:3" ht="72" customHeight="1">
      <c r="A15" s="650" t="s">
        <v>412</v>
      </c>
      <c r="B15" s="651"/>
      <c r="C15" s="651"/>
    </row>
  </sheetData>
  <mergeCells count="2">
    <mergeCell ref="A2:C2"/>
    <mergeCell ref="A15:C15"/>
  </mergeCells>
  <printOptions/>
  <pageMargins left="0.75" right="0.75" top="1" bottom="1" header="0.5" footer="0.5"/>
  <pageSetup orientation="portrait" paperSize="9"/>
</worksheet>
</file>

<file path=xl/worksheets/sheet45.xml><?xml version="1.0" encoding="utf-8"?>
<worksheet xmlns="http://schemas.openxmlformats.org/spreadsheetml/2006/main" xmlns:r="http://schemas.openxmlformats.org/officeDocument/2006/relationships">
  <dimension ref="A1:C13"/>
  <sheetViews>
    <sheetView workbookViewId="0" topLeftCell="A1">
      <selection activeCell="C15" sqref="C15"/>
    </sheetView>
  </sheetViews>
  <sheetFormatPr defaultColWidth="9.00390625" defaultRowHeight="13.5"/>
  <cols>
    <col min="1" max="1" width="53.625" style="0" customWidth="1"/>
    <col min="2" max="2" width="24.125" style="0" customWidth="1"/>
    <col min="3" max="3" width="27.375" style="0" customWidth="1"/>
  </cols>
  <sheetData>
    <row r="1" spans="1:3" ht="18.75">
      <c r="A1" s="497" t="s">
        <v>426</v>
      </c>
      <c r="B1" s="498"/>
      <c r="C1" s="498"/>
    </row>
    <row r="2" spans="1:3" ht="25.5">
      <c r="A2" s="648" t="s">
        <v>540</v>
      </c>
      <c r="B2" s="649"/>
      <c r="C2" s="649"/>
    </row>
    <row r="3" spans="1:3" ht="30" customHeight="1">
      <c r="A3" s="499"/>
      <c r="B3" s="500"/>
      <c r="C3" s="506" t="s">
        <v>227</v>
      </c>
    </row>
    <row r="4" spans="1:3" ht="30" customHeight="1">
      <c r="A4" s="502" t="s">
        <v>423</v>
      </c>
      <c r="B4" s="2" t="s">
        <v>1905</v>
      </c>
      <c r="C4" s="3" t="s">
        <v>424</v>
      </c>
    </row>
    <row r="5" spans="1:3" ht="30" customHeight="1">
      <c r="A5" s="461" t="s">
        <v>427</v>
      </c>
      <c r="B5" s="3"/>
      <c r="C5" s="3">
        <v>13000</v>
      </c>
    </row>
    <row r="6" spans="1:3" ht="30" customHeight="1">
      <c r="A6" s="461" t="s">
        <v>428</v>
      </c>
      <c r="B6" s="3"/>
      <c r="C6" s="3">
        <v>16000</v>
      </c>
    </row>
    <row r="7" spans="1:3" ht="30" customHeight="1">
      <c r="A7" s="461" t="s">
        <v>429</v>
      </c>
      <c r="B7" s="3"/>
      <c r="C7" s="3">
        <v>3000</v>
      </c>
    </row>
    <row r="8" spans="1:3" ht="30" customHeight="1">
      <c r="A8" s="461" t="s">
        <v>430</v>
      </c>
      <c r="B8" s="505"/>
      <c r="C8" s="3">
        <v>0</v>
      </c>
    </row>
    <row r="9" spans="1:3" ht="30" customHeight="1">
      <c r="A9" s="461" t="s">
        <v>431</v>
      </c>
      <c r="B9" s="3"/>
      <c r="C9" s="3">
        <f>C5+C7-C8</f>
        <v>16000</v>
      </c>
    </row>
    <row r="10" spans="1:3" ht="30" customHeight="1">
      <c r="A10" s="461" t="s">
        <v>432</v>
      </c>
      <c r="B10" s="3"/>
      <c r="C10" s="3">
        <v>4.5</v>
      </c>
    </row>
    <row r="11" spans="1:3" ht="30" customHeight="1">
      <c r="A11" s="461" t="s">
        <v>433</v>
      </c>
      <c r="B11" s="3"/>
      <c r="C11" s="3">
        <v>12000</v>
      </c>
    </row>
    <row r="12" spans="1:3" ht="30" customHeight="1">
      <c r="A12" s="461" t="s">
        <v>434</v>
      </c>
      <c r="B12" s="3"/>
      <c r="C12" s="3">
        <v>28000</v>
      </c>
    </row>
    <row r="13" spans="1:3" ht="72" customHeight="1">
      <c r="A13" s="650" t="s">
        <v>425</v>
      </c>
      <c r="B13" s="651"/>
      <c r="C13" s="651"/>
    </row>
  </sheetData>
  <mergeCells count="2">
    <mergeCell ref="A2:C2"/>
    <mergeCell ref="A13:C13"/>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46.xml><?xml version="1.0" encoding="utf-8"?>
<worksheet xmlns="http://schemas.openxmlformats.org/spreadsheetml/2006/main" xmlns:r="http://schemas.openxmlformats.org/officeDocument/2006/relationships">
  <dimension ref="A1:C26"/>
  <sheetViews>
    <sheetView workbookViewId="0" topLeftCell="A1">
      <selection activeCell="A23" sqref="A23:C25"/>
    </sheetView>
  </sheetViews>
  <sheetFormatPr defaultColWidth="9.00390625" defaultRowHeight="13.5"/>
  <cols>
    <col min="1" max="1" width="35.75390625" style="0" customWidth="1"/>
    <col min="2" max="2" width="23.00390625" style="0" customWidth="1"/>
    <col min="3" max="3" width="19.75390625" style="0" customWidth="1"/>
  </cols>
  <sheetData>
    <row r="1" spans="1:3" ht="14.25">
      <c r="A1" s="1" t="s">
        <v>445</v>
      </c>
      <c r="B1" s="489"/>
      <c r="C1" s="489"/>
    </row>
    <row r="2" spans="1:3" ht="22.5">
      <c r="A2" s="652" t="s">
        <v>541</v>
      </c>
      <c r="B2" s="653"/>
      <c r="C2" s="654"/>
    </row>
    <row r="3" spans="1:3" ht="14.25">
      <c r="A3" s="416"/>
      <c r="B3" s="416"/>
      <c r="C3" s="507" t="s">
        <v>3454</v>
      </c>
    </row>
    <row r="4" spans="1:3" ht="24.75" customHeight="1">
      <c r="A4" s="475" t="s">
        <v>435</v>
      </c>
      <c r="B4" s="475" t="s">
        <v>436</v>
      </c>
      <c r="C4" s="475" t="s">
        <v>437</v>
      </c>
    </row>
    <row r="5" spans="1:3" ht="24.75" customHeight="1">
      <c r="A5" s="406" t="s">
        <v>446</v>
      </c>
      <c r="B5" s="508">
        <f>B6+B8</f>
        <v>6640</v>
      </c>
      <c r="C5" s="508">
        <f>C6+C8</f>
        <v>6640</v>
      </c>
    </row>
    <row r="6" spans="1:3" ht="24.75" customHeight="1">
      <c r="A6" s="463" t="s">
        <v>438</v>
      </c>
      <c r="B6" s="509">
        <v>3640</v>
      </c>
      <c r="C6" s="509">
        <v>3640</v>
      </c>
    </row>
    <row r="7" spans="1:3" ht="24.75" customHeight="1">
      <c r="A7" s="463" t="s">
        <v>439</v>
      </c>
      <c r="B7" s="509">
        <v>3640</v>
      </c>
      <c r="C7" s="509">
        <v>3640</v>
      </c>
    </row>
    <row r="8" spans="1:3" ht="24.75" customHeight="1">
      <c r="A8" s="463" t="s">
        <v>440</v>
      </c>
      <c r="B8" s="509">
        <v>3000</v>
      </c>
      <c r="C8" s="509">
        <v>3000</v>
      </c>
    </row>
    <row r="9" spans="1:3" ht="24.75" customHeight="1">
      <c r="A9" s="463" t="s">
        <v>439</v>
      </c>
      <c r="B9" s="509">
        <v>0</v>
      </c>
      <c r="C9" s="509">
        <v>0</v>
      </c>
    </row>
    <row r="10" spans="1:3" ht="24.75" customHeight="1">
      <c r="A10" s="406" t="s">
        <v>447</v>
      </c>
      <c r="B10" s="508">
        <f>SUM(B11:B12)</f>
        <v>3640</v>
      </c>
      <c r="C10" s="508">
        <f>SUM(C11:C12)</f>
        <v>3640</v>
      </c>
    </row>
    <row r="11" spans="1:3" ht="24.75" customHeight="1">
      <c r="A11" s="463" t="s">
        <v>438</v>
      </c>
      <c r="B11" s="509">
        <v>3640</v>
      </c>
      <c r="C11" s="509">
        <v>3640</v>
      </c>
    </row>
    <row r="12" spans="1:3" ht="24.75" customHeight="1">
      <c r="A12" s="463" t="s">
        <v>440</v>
      </c>
      <c r="B12" s="509">
        <v>0</v>
      </c>
      <c r="C12" s="509">
        <v>0</v>
      </c>
    </row>
    <row r="13" spans="1:3" s="550" customFormat="1" ht="24.75" customHeight="1">
      <c r="A13" s="548" t="s">
        <v>448</v>
      </c>
      <c r="B13" s="549">
        <f>SUM(B14:B15)</f>
        <v>1468</v>
      </c>
      <c r="C13" s="549">
        <f>SUM(C14:C15)</f>
        <v>1468</v>
      </c>
    </row>
    <row r="14" spans="1:3" s="550" customFormat="1" ht="24.75" customHeight="1">
      <c r="A14" s="551" t="s">
        <v>438</v>
      </c>
      <c r="B14" s="552">
        <v>881</v>
      </c>
      <c r="C14" s="552">
        <v>881</v>
      </c>
    </row>
    <row r="15" spans="1:3" s="550" customFormat="1" ht="24.75" customHeight="1">
      <c r="A15" s="551" t="s">
        <v>440</v>
      </c>
      <c r="B15" s="552">
        <v>587</v>
      </c>
      <c r="C15" s="552">
        <v>587</v>
      </c>
    </row>
    <row r="16" spans="1:3" s="550" customFormat="1" ht="24.75" customHeight="1">
      <c r="A16" s="548" t="s">
        <v>449</v>
      </c>
      <c r="B16" s="549">
        <f>SUM(B17,B20)</f>
        <v>2318</v>
      </c>
      <c r="C16" s="549">
        <f>SUM(C17,C20)</f>
        <v>2318</v>
      </c>
    </row>
    <row r="17" spans="1:3" s="550" customFormat="1" ht="24.75" customHeight="1">
      <c r="A17" s="551" t="s">
        <v>438</v>
      </c>
      <c r="B17" s="552">
        <v>2318</v>
      </c>
      <c r="C17" s="552">
        <v>2318</v>
      </c>
    </row>
    <row r="18" spans="1:3" s="550" customFormat="1" ht="24.75" customHeight="1">
      <c r="A18" s="551" t="s">
        <v>441</v>
      </c>
      <c r="B18" s="552">
        <v>2318</v>
      </c>
      <c r="C18" s="552">
        <v>2318</v>
      </c>
    </row>
    <row r="19" spans="1:3" s="550" customFormat="1" ht="24.75" customHeight="1">
      <c r="A19" s="551" t="s">
        <v>442</v>
      </c>
      <c r="B19" s="552"/>
      <c r="C19" s="552"/>
    </row>
    <row r="20" spans="1:3" s="550" customFormat="1" ht="24.75" customHeight="1">
      <c r="A20" s="551" t="s">
        <v>440</v>
      </c>
      <c r="B20" s="552">
        <v>0</v>
      </c>
      <c r="C20" s="552">
        <v>0</v>
      </c>
    </row>
    <row r="21" spans="1:3" s="550" customFormat="1" ht="24.75" customHeight="1">
      <c r="A21" s="551" t="s">
        <v>441</v>
      </c>
      <c r="B21" s="552">
        <v>0</v>
      </c>
      <c r="C21" s="552">
        <v>0</v>
      </c>
    </row>
    <row r="22" spans="1:3" s="550" customFormat="1" ht="24.75" customHeight="1">
      <c r="A22" s="551" t="s">
        <v>443</v>
      </c>
      <c r="B22" s="552">
        <v>0</v>
      </c>
      <c r="C22" s="552">
        <v>0</v>
      </c>
    </row>
    <row r="23" spans="1:3" s="547" customFormat="1" ht="24.75" customHeight="1">
      <c r="A23" s="548" t="s">
        <v>199</v>
      </c>
      <c r="B23" s="549">
        <f>SUM(B24:B25)</f>
        <v>1520</v>
      </c>
      <c r="C23" s="549">
        <f>SUM(C24:C25)</f>
        <v>1520</v>
      </c>
    </row>
    <row r="24" spans="1:3" s="547" customFormat="1" ht="24.75" customHeight="1">
      <c r="A24" s="551" t="s">
        <v>438</v>
      </c>
      <c r="B24" s="552">
        <v>930</v>
      </c>
      <c r="C24" s="552">
        <v>930</v>
      </c>
    </row>
    <row r="25" spans="1:3" s="547" customFormat="1" ht="24.75" customHeight="1">
      <c r="A25" s="551" t="s">
        <v>440</v>
      </c>
      <c r="B25" s="552">
        <v>590</v>
      </c>
      <c r="C25" s="552">
        <v>590</v>
      </c>
    </row>
    <row r="26" spans="1:3" ht="54.75" customHeight="1">
      <c r="A26" s="655" t="s">
        <v>444</v>
      </c>
      <c r="B26" s="656"/>
      <c r="C26" s="657"/>
    </row>
  </sheetData>
  <mergeCells count="2">
    <mergeCell ref="A2:C2"/>
    <mergeCell ref="A26:C26"/>
  </mergeCells>
  <printOptions horizontalCentered="1" verticalCentered="1"/>
  <pageMargins left="1.141732283464567" right="0.35433070866141736" top="0.984251968503937" bottom="0.984251968503937" header="0.5118110236220472" footer="0.5118110236220472"/>
  <pageSetup orientation="portrait" paperSize="9" r:id="rId1"/>
</worksheet>
</file>

<file path=xl/worksheets/sheet47.xml><?xml version="1.0" encoding="utf-8"?>
<worksheet xmlns="http://schemas.openxmlformats.org/spreadsheetml/2006/main" xmlns:r="http://schemas.openxmlformats.org/officeDocument/2006/relationships">
  <dimension ref="A1:B13"/>
  <sheetViews>
    <sheetView workbookViewId="0" topLeftCell="A1">
      <selection activeCell="E13" sqref="E13"/>
    </sheetView>
  </sheetViews>
  <sheetFormatPr defaultColWidth="9.00390625" defaultRowHeight="13.5"/>
  <cols>
    <col min="1" max="1" width="53.00390625" style="0" customWidth="1"/>
    <col min="2" max="2" width="17.625" style="0" customWidth="1"/>
  </cols>
  <sheetData>
    <row r="1" spans="1:2" ht="34.5" customHeight="1">
      <c r="A1" s="1" t="s">
        <v>459</v>
      </c>
      <c r="B1" s="510"/>
    </row>
    <row r="2" spans="1:2" ht="34.5" customHeight="1">
      <c r="A2" s="658" t="s">
        <v>542</v>
      </c>
      <c r="B2" s="658"/>
    </row>
    <row r="3" spans="1:2" ht="34.5" customHeight="1">
      <c r="A3" s="511"/>
      <c r="B3" s="512" t="s">
        <v>3454</v>
      </c>
    </row>
    <row r="4" spans="1:2" ht="34.5" customHeight="1">
      <c r="A4" s="513" t="s">
        <v>1907</v>
      </c>
      <c r="B4" s="513" t="s">
        <v>437</v>
      </c>
    </row>
    <row r="5" spans="1:2" ht="34.5" customHeight="1">
      <c r="A5" s="514" t="s">
        <v>450</v>
      </c>
      <c r="B5" s="515">
        <v>3000</v>
      </c>
    </row>
    <row r="6" spans="1:2" ht="34.5" customHeight="1">
      <c r="A6" s="514" t="s">
        <v>451</v>
      </c>
      <c r="B6" s="516">
        <v>1789.64</v>
      </c>
    </row>
    <row r="7" spans="1:2" ht="34.5" customHeight="1">
      <c r="A7" s="514" t="s">
        <v>452</v>
      </c>
      <c r="B7" s="515">
        <f>SUM(B8:B9)</f>
        <v>587</v>
      </c>
    </row>
    <row r="8" spans="1:2" ht="34.5" customHeight="1">
      <c r="A8" s="517" t="s">
        <v>453</v>
      </c>
      <c r="B8" s="513">
        <v>0</v>
      </c>
    </row>
    <row r="9" spans="1:2" ht="34.5" customHeight="1">
      <c r="A9" s="517" t="s">
        <v>454</v>
      </c>
      <c r="B9" s="513">
        <v>587</v>
      </c>
    </row>
    <row r="10" spans="1:2" ht="34.5" customHeight="1">
      <c r="A10" s="514" t="s">
        <v>455</v>
      </c>
      <c r="B10" s="516">
        <v>16000</v>
      </c>
    </row>
    <row r="11" spans="1:2" ht="34.5" customHeight="1">
      <c r="A11" s="514" t="s">
        <v>456</v>
      </c>
      <c r="B11" s="515">
        <v>5.94</v>
      </c>
    </row>
    <row r="12" spans="1:2" ht="34.5" customHeight="1">
      <c r="A12" s="514" t="s">
        <v>457</v>
      </c>
      <c r="B12" s="518">
        <v>0.0367</v>
      </c>
    </row>
    <row r="13" spans="1:2" ht="109.5" customHeight="1">
      <c r="A13" s="659" t="s">
        <v>458</v>
      </c>
      <c r="B13" s="660"/>
    </row>
  </sheetData>
  <mergeCells count="2">
    <mergeCell ref="A2:B2"/>
    <mergeCell ref="A13:B13"/>
  </mergeCells>
  <printOptions horizontalCentered="1" verticalCentered="1"/>
  <pageMargins left="1.141732283464567" right="0.5511811023622047" top="0.984251968503937" bottom="0.984251968503937" header="0.5118110236220472" footer="0.5118110236220472"/>
  <pageSetup orientation="portrait" paperSize="9" r:id="rId1"/>
</worksheet>
</file>

<file path=xl/worksheets/sheet48.xml><?xml version="1.0" encoding="utf-8"?>
<worksheet xmlns="http://schemas.openxmlformats.org/spreadsheetml/2006/main" xmlns:r="http://schemas.openxmlformats.org/officeDocument/2006/relationships">
  <dimension ref="A1:I15"/>
  <sheetViews>
    <sheetView workbookViewId="0" topLeftCell="A1">
      <selection activeCell="C19" sqref="C19"/>
    </sheetView>
  </sheetViews>
  <sheetFormatPr defaultColWidth="9.00390625" defaultRowHeight="13.5"/>
  <cols>
    <col min="2" max="2" width="22.25390625" style="0" customWidth="1"/>
    <col min="3" max="3" width="20.875" style="0" customWidth="1"/>
    <col min="8" max="8" width="15.50390625" style="0" customWidth="1"/>
    <col min="9" max="9" width="50.50390625" style="0" customWidth="1"/>
  </cols>
  <sheetData>
    <row r="1" spans="1:9" ht="14.25">
      <c r="A1" s="1" t="s">
        <v>470</v>
      </c>
      <c r="B1" s="510"/>
      <c r="C1" s="489"/>
      <c r="D1" s="489"/>
      <c r="E1" s="489"/>
      <c r="F1" s="489"/>
      <c r="G1" s="489"/>
      <c r="H1" s="489"/>
      <c r="I1" s="489"/>
    </row>
    <row r="2" spans="1:9" ht="25.5">
      <c r="A2" s="600" t="s">
        <v>543</v>
      </c>
      <c r="B2" s="601"/>
      <c r="C2" s="601"/>
      <c r="D2" s="601"/>
      <c r="E2" s="601"/>
      <c r="F2" s="601"/>
      <c r="G2" s="601"/>
      <c r="H2" s="601"/>
      <c r="I2" s="602"/>
    </row>
    <row r="3" spans="1:9" ht="14.25">
      <c r="A3" s="519"/>
      <c r="B3" s="519"/>
      <c r="C3" s="519"/>
      <c r="D3" s="520"/>
      <c r="E3" s="520"/>
      <c r="F3" s="520"/>
      <c r="G3" s="664"/>
      <c r="H3" s="665"/>
      <c r="I3" s="519" t="s">
        <v>3454</v>
      </c>
    </row>
    <row r="4" spans="1:9" ht="24.75" customHeight="1">
      <c r="A4" s="666" t="s">
        <v>460</v>
      </c>
      <c r="B4" s="666" t="s">
        <v>461</v>
      </c>
      <c r="C4" s="666" t="s">
        <v>2370</v>
      </c>
      <c r="D4" s="667" t="s">
        <v>462</v>
      </c>
      <c r="E4" s="667"/>
      <c r="F4" s="667"/>
      <c r="G4" s="667" t="s">
        <v>463</v>
      </c>
      <c r="H4" s="667"/>
      <c r="I4" s="668" t="s">
        <v>464</v>
      </c>
    </row>
    <row r="5" spans="1:9" ht="24.75" customHeight="1">
      <c r="A5" s="666"/>
      <c r="B5" s="666"/>
      <c r="C5" s="666"/>
      <c r="D5" s="521" t="s">
        <v>2830</v>
      </c>
      <c r="E5" s="521" t="s">
        <v>465</v>
      </c>
      <c r="F5" s="521" t="s">
        <v>466</v>
      </c>
      <c r="G5" s="521" t="s">
        <v>467</v>
      </c>
      <c r="H5" s="522" t="s">
        <v>468</v>
      </c>
      <c r="I5" s="668"/>
    </row>
    <row r="6" spans="1:9" ht="99.75" customHeight="1">
      <c r="A6" s="523" t="s">
        <v>2966</v>
      </c>
      <c r="B6" s="524" t="s">
        <v>200</v>
      </c>
      <c r="C6" s="525" t="s">
        <v>201</v>
      </c>
      <c r="D6" s="526">
        <f>SUM(E6:F6)</f>
        <v>3000</v>
      </c>
      <c r="E6" s="527"/>
      <c r="F6" s="527">
        <v>3000</v>
      </c>
      <c r="G6" s="528">
        <v>3000</v>
      </c>
      <c r="H6" s="529">
        <f>G6/D6</f>
        <v>1</v>
      </c>
      <c r="I6" s="530" t="s">
        <v>209</v>
      </c>
    </row>
    <row r="7" spans="1:9" ht="24.75" customHeight="1">
      <c r="A7" s="523" t="s">
        <v>2966</v>
      </c>
      <c r="B7" s="525" t="s">
        <v>202</v>
      </c>
      <c r="C7" s="553" t="s">
        <v>203</v>
      </c>
      <c r="D7" s="526">
        <f aca="true" t="shared" si="0" ref="D7:D12">SUM(E7:E7)</f>
        <v>120</v>
      </c>
      <c r="E7" s="527">
        <v>120</v>
      </c>
      <c r="F7" s="544"/>
      <c r="G7" s="527">
        <v>120</v>
      </c>
      <c r="H7" s="529">
        <f aca="true" t="shared" si="1" ref="H7:H14">G7/D7</f>
        <v>1</v>
      </c>
      <c r="I7" s="530" t="s">
        <v>210</v>
      </c>
    </row>
    <row r="8" spans="1:9" ht="24.75" customHeight="1">
      <c r="A8" s="523" t="s">
        <v>2966</v>
      </c>
      <c r="B8" s="525" t="s">
        <v>202</v>
      </c>
      <c r="C8" s="553" t="s">
        <v>204</v>
      </c>
      <c r="D8" s="526">
        <f t="shared" si="0"/>
        <v>90</v>
      </c>
      <c r="E8" s="527">
        <v>90</v>
      </c>
      <c r="F8" s="544"/>
      <c r="G8" s="527">
        <v>90</v>
      </c>
      <c r="H8" s="529">
        <f t="shared" si="1"/>
        <v>1</v>
      </c>
      <c r="I8" s="530" t="s">
        <v>210</v>
      </c>
    </row>
    <row r="9" spans="1:9" ht="24.75" customHeight="1">
      <c r="A9" s="523" t="s">
        <v>2966</v>
      </c>
      <c r="B9" s="525" t="s">
        <v>202</v>
      </c>
      <c r="C9" s="553" t="s">
        <v>205</v>
      </c>
      <c r="D9" s="526">
        <f t="shared" si="0"/>
        <v>630</v>
      </c>
      <c r="E9" s="527">
        <v>630</v>
      </c>
      <c r="F9" s="544"/>
      <c r="G9" s="527">
        <v>630</v>
      </c>
      <c r="H9" s="529">
        <f t="shared" si="1"/>
        <v>1</v>
      </c>
      <c r="I9" s="530" t="s">
        <v>210</v>
      </c>
    </row>
    <row r="10" spans="1:9" ht="24.75" customHeight="1">
      <c r="A10" s="523" t="s">
        <v>2966</v>
      </c>
      <c r="B10" s="525" t="s">
        <v>202</v>
      </c>
      <c r="C10" s="553" t="s">
        <v>206</v>
      </c>
      <c r="D10" s="526">
        <f t="shared" si="0"/>
        <v>1800</v>
      </c>
      <c r="E10" s="527">
        <v>1800</v>
      </c>
      <c r="F10" s="544"/>
      <c r="G10" s="527">
        <v>1800</v>
      </c>
      <c r="H10" s="529">
        <f t="shared" si="1"/>
        <v>1</v>
      </c>
      <c r="I10" s="530" t="s">
        <v>210</v>
      </c>
    </row>
    <row r="11" spans="1:9" ht="24.75" customHeight="1">
      <c r="A11" s="523" t="s">
        <v>2966</v>
      </c>
      <c r="B11" s="525" t="s">
        <v>202</v>
      </c>
      <c r="C11" s="553" t="s">
        <v>207</v>
      </c>
      <c r="D11" s="526">
        <f t="shared" si="0"/>
        <v>580</v>
      </c>
      <c r="E11" s="527">
        <v>580</v>
      </c>
      <c r="F11" s="544"/>
      <c r="G11" s="527">
        <v>580</v>
      </c>
      <c r="H11" s="529">
        <f t="shared" si="1"/>
        <v>1</v>
      </c>
      <c r="I11" s="530" t="s">
        <v>210</v>
      </c>
    </row>
    <row r="12" spans="1:9" ht="24.75" customHeight="1">
      <c r="A12" s="523" t="s">
        <v>2966</v>
      </c>
      <c r="B12" s="525" t="s">
        <v>202</v>
      </c>
      <c r="C12" s="553" t="s">
        <v>208</v>
      </c>
      <c r="D12" s="526">
        <f t="shared" si="0"/>
        <v>420</v>
      </c>
      <c r="E12" s="527">
        <v>420</v>
      </c>
      <c r="F12" s="544"/>
      <c r="G12" s="527">
        <v>420</v>
      </c>
      <c r="H12" s="529">
        <f t="shared" si="1"/>
        <v>1</v>
      </c>
      <c r="I12" s="530" t="s">
        <v>210</v>
      </c>
    </row>
    <row r="13" spans="1:9" ht="24.75" customHeight="1">
      <c r="A13" s="523" t="s">
        <v>2966</v>
      </c>
      <c r="B13" s="524"/>
      <c r="C13" s="525"/>
      <c r="D13" s="526">
        <f>SUM(E13:F13)</f>
        <v>0</v>
      </c>
      <c r="E13" s="527"/>
      <c r="F13" s="527"/>
      <c r="G13" s="528"/>
      <c r="H13" s="529" t="e">
        <f t="shared" si="1"/>
        <v>#DIV/0!</v>
      </c>
      <c r="I13" s="530"/>
    </row>
    <row r="14" spans="1:9" ht="24.75" customHeight="1">
      <c r="A14" s="523" t="s">
        <v>2966</v>
      </c>
      <c r="B14" s="524"/>
      <c r="C14" s="525"/>
      <c r="D14" s="526">
        <f>SUM(E14:F14)</f>
        <v>0</v>
      </c>
      <c r="E14" s="527"/>
      <c r="F14" s="527"/>
      <c r="G14" s="528"/>
      <c r="H14" s="529" t="e">
        <f t="shared" si="1"/>
        <v>#DIV/0!</v>
      </c>
      <c r="I14" s="530"/>
    </row>
    <row r="15" spans="1:9" ht="36" customHeight="1">
      <c r="A15" s="661" t="s">
        <v>469</v>
      </c>
      <c r="B15" s="662"/>
      <c r="C15" s="662"/>
      <c r="D15" s="662"/>
      <c r="E15" s="662"/>
      <c r="F15" s="662"/>
      <c r="G15" s="662"/>
      <c r="H15" s="662"/>
      <c r="I15" s="663"/>
    </row>
  </sheetData>
  <mergeCells count="9">
    <mergeCell ref="A15:I15"/>
    <mergeCell ref="A2:I2"/>
    <mergeCell ref="G3:H3"/>
    <mergeCell ref="A4:A5"/>
    <mergeCell ref="B4:B5"/>
    <mergeCell ref="C4:C5"/>
    <mergeCell ref="D4:F4"/>
    <mergeCell ref="G4:H4"/>
    <mergeCell ref="I4:I5"/>
  </mergeCells>
  <printOptions horizontalCentered="1" verticalCentered="1"/>
  <pageMargins left="0.35433070866141736" right="0.15748031496062992" top="0.984251968503937" bottom="0.984251968503937" header="0.5118110236220472" footer="0.5118110236220472"/>
  <pageSetup orientation="landscape" paperSize="9" scale="90" r:id="rId1"/>
</worksheet>
</file>

<file path=xl/worksheets/sheet49.xml><?xml version="1.0" encoding="utf-8"?>
<worksheet xmlns="http://schemas.openxmlformats.org/spreadsheetml/2006/main" xmlns:r="http://schemas.openxmlformats.org/officeDocument/2006/relationships">
  <dimension ref="A1:C11"/>
  <sheetViews>
    <sheetView workbookViewId="0" topLeftCell="A1">
      <selection activeCell="B9" sqref="B9:C10"/>
    </sheetView>
  </sheetViews>
  <sheetFormatPr defaultColWidth="9.00390625" defaultRowHeight="13.5"/>
  <cols>
    <col min="1" max="1" width="45.875" style="0" customWidth="1"/>
    <col min="2" max="2" width="30.50390625" style="0" customWidth="1"/>
    <col min="3" max="3" width="35.50390625" style="0" customWidth="1"/>
  </cols>
  <sheetData>
    <row r="1" spans="1:3" ht="14.25">
      <c r="A1" s="1" t="s">
        <v>474</v>
      </c>
      <c r="B1" s="489"/>
      <c r="C1" s="489"/>
    </row>
    <row r="2" spans="1:3" ht="25.5">
      <c r="A2" s="600" t="s">
        <v>544</v>
      </c>
      <c r="B2" s="601"/>
      <c r="C2" s="602"/>
    </row>
    <row r="3" spans="1:3" ht="30" customHeight="1">
      <c r="A3" s="669" t="s">
        <v>3454</v>
      </c>
      <c r="B3" s="670"/>
      <c r="C3" s="671"/>
    </row>
    <row r="4" spans="1:3" ht="30" customHeight="1">
      <c r="A4" s="475" t="s">
        <v>1907</v>
      </c>
      <c r="B4" s="475" t="s">
        <v>436</v>
      </c>
      <c r="C4" s="475" t="s">
        <v>437</v>
      </c>
    </row>
    <row r="5" spans="1:3" ht="30" customHeight="1">
      <c r="A5" s="461" t="s">
        <v>475</v>
      </c>
      <c r="B5" s="508">
        <f>SUM(B6:B7)</f>
        <v>46751</v>
      </c>
      <c r="C5" s="508">
        <f>SUM(C6:C7)</f>
        <v>46751</v>
      </c>
    </row>
    <row r="6" spans="1:3" ht="30" customHeight="1">
      <c r="A6" s="462" t="s">
        <v>471</v>
      </c>
      <c r="B6" s="496">
        <v>30751</v>
      </c>
      <c r="C6" s="496">
        <v>30751</v>
      </c>
    </row>
    <row r="7" spans="1:3" ht="30" customHeight="1">
      <c r="A7" s="462" t="s">
        <v>472</v>
      </c>
      <c r="B7" s="531">
        <v>16000</v>
      </c>
      <c r="C7" s="531">
        <v>16000</v>
      </c>
    </row>
    <row r="8" spans="1:3" ht="30" customHeight="1">
      <c r="A8" s="461" t="s">
        <v>476</v>
      </c>
      <c r="B8" s="508">
        <f>SUM(B9:B10)</f>
        <v>2986</v>
      </c>
      <c r="C8" s="508">
        <f>SUM(C9:C10)</f>
        <v>2986</v>
      </c>
    </row>
    <row r="9" spans="1:3" ht="30" customHeight="1">
      <c r="A9" s="462" t="s">
        <v>471</v>
      </c>
      <c r="B9" s="509">
        <v>986</v>
      </c>
      <c r="C9" s="509">
        <v>986</v>
      </c>
    </row>
    <row r="10" spans="1:3" ht="30" customHeight="1">
      <c r="A10" s="462" t="s">
        <v>472</v>
      </c>
      <c r="B10" s="509">
        <v>2000</v>
      </c>
      <c r="C10" s="509">
        <v>2000</v>
      </c>
    </row>
    <row r="11" spans="1:3" ht="30" customHeight="1">
      <c r="A11" s="655" t="s">
        <v>473</v>
      </c>
      <c r="B11" s="656"/>
      <c r="C11" s="657"/>
    </row>
  </sheetData>
  <mergeCells count="3">
    <mergeCell ref="A2:C2"/>
    <mergeCell ref="A3:C3"/>
    <mergeCell ref="A11:C11"/>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H18"/>
  <sheetViews>
    <sheetView zoomScaleSheetLayoutView="100" workbookViewId="0" topLeftCell="A1">
      <selection activeCell="I7" sqref="I7"/>
    </sheetView>
  </sheetViews>
  <sheetFormatPr defaultColWidth="9.00390625" defaultRowHeight="13.5"/>
  <cols>
    <col min="1" max="1" width="24.375" style="0" customWidth="1"/>
    <col min="2" max="2" width="7.875" style="0" customWidth="1"/>
    <col min="3" max="3" width="8.125" style="0" customWidth="1"/>
    <col min="4" max="4" width="8.50390625" style="0" customWidth="1"/>
    <col min="5" max="5" width="28.00390625" style="0" customWidth="1"/>
    <col min="6" max="6" width="6.75390625" style="0" customWidth="1"/>
    <col min="7" max="7" width="6.875" style="0" customWidth="1"/>
    <col min="8" max="8" width="9.25390625" style="0" customWidth="1"/>
  </cols>
  <sheetData>
    <row r="1" ht="14.25">
      <c r="A1" s="168" t="s">
        <v>3608</v>
      </c>
    </row>
    <row r="2" spans="1:8" ht="20.25">
      <c r="A2" s="568" t="s">
        <v>3609</v>
      </c>
      <c r="B2" s="568"/>
      <c r="C2" s="568"/>
      <c r="D2" s="568"/>
      <c r="E2" s="568"/>
      <c r="F2" s="568"/>
      <c r="G2" s="568"/>
      <c r="H2" s="568"/>
    </row>
    <row r="3" spans="1:8" ht="14.25">
      <c r="A3" s="289"/>
      <c r="B3" s="290"/>
      <c r="C3" s="290"/>
      <c r="D3" s="290"/>
      <c r="E3" s="290"/>
      <c r="F3" s="569" t="s">
        <v>3454</v>
      </c>
      <c r="G3" s="569"/>
      <c r="H3" s="569"/>
    </row>
    <row r="4" spans="1:8" ht="30" customHeight="1">
      <c r="A4" s="291" t="s">
        <v>3455</v>
      </c>
      <c r="B4" s="292" t="s">
        <v>3553</v>
      </c>
      <c r="C4" s="293" t="s">
        <v>1900</v>
      </c>
      <c r="D4" s="294" t="s">
        <v>1902</v>
      </c>
      <c r="E4" s="291" t="s">
        <v>3455</v>
      </c>
      <c r="F4" s="292" t="s">
        <v>3553</v>
      </c>
      <c r="G4" s="293" t="s">
        <v>1900</v>
      </c>
      <c r="H4" s="294" t="s">
        <v>1902</v>
      </c>
    </row>
    <row r="5" spans="1:8" ht="30" customHeight="1">
      <c r="A5" s="295" t="s">
        <v>3610</v>
      </c>
      <c r="B5" s="296">
        <v>40</v>
      </c>
      <c r="C5" s="296">
        <v>40</v>
      </c>
      <c r="D5" s="297">
        <f>C5/B5*100</f>
        <v>100</v>
      </c>
      <c r="E5" s="298" t="s">
        <v>3611</v>
      </c>
      <c r="F5" s="296"/>
      <c r="G5" s="299"/>
      <c r="H5" s="297"/>
    </row>
    <row r="6" spans="1:8" ht="30" customHeight="1">
      <c r="A6" s="300" t="s">
        <v>3612</v>
      </c>
      <c r="B6" s="296"/>
      <c r="C6" s="296"/>
      <c r="D6" s="297"/>
      <c r="E6" s="301" t="s">
        <v>3613</v>
      </c>
      <c r="F6" s="296"/>
      <c r="G6" s="299"/>
      <c r="H6" s="297" t="e">
        <f>G6/F6*100</f>
        <v>#DIV/0!</v>
      </c>
    </row>
    <row r="7" spans="1:8" ht="30" customHeight="1">
      <c r="A7" s="302" t="s">
        <v>3614</v>
      </c>
      <c r="B7" s="296"/>
      <c r="C7" s="296"/>
      <c r="D7" s="297"/>
      <c r="E7" s="303" t="s">
        <v>3615</v>
      </c>
      <c r="F7" s="296"/>
      <c r="G7" s="299"/>
      <c r="H7" s="297" t="e">
        <f>G7/F7*100</f>
        <v>#DIV/0!</v>
      </c>
    </row>
    <row r="8" spans="1:8" ht="30" customHeight="1">
      <c r="A8" s="302" t="s">
        <v>3616</v>
      </c>
      <c r="B8" s="296"/>
      <c r="C8" s="296"/>
      <c r="D8" s="297"/>
      <c r="E8" s="301" t="s">
        <v>3617</v>
      </c>
      <c r="F8" s="296"/>
      <c r="G8" s="299"/>
      <c r="H8" s="297" t="e">
        <f>G8/F8*100</f>
        <v>#DIV/0!</v>
      </c>
    </row>
    <row r="9" spans="1:8" ht="30" customHeight="1">
      <c r="A9" s="300" t="s">
        <v>3618</v>
      </c>
      <c r="B9" s="296"/>
      <c r="C9" s="296"/>
      <c r="D9" s="297"/>
      <c r="E9" s="301" t="s">
        <v>3619</v>
      </c>
      <c r="F9" s="296"/>
      <c r="G9" s="299"/>
      <c r="H9" s="297" t="e">
        <f>G9/F9*100</f>
        <v>#DIV/0!</v>
      </c>
    </row>
    <row r="10" spans="1:8" ht="30" customHeight="1">
      <c r="A10" s="300"/>
      <c r="B10" s="296"/>
      <c r="C10" s="296"/>
      <c r="D10" s="297"/>
      <c r="E10" s="301" t="s">
        <v>3620</v>
      </c>
      <c r="F10" s="296">
        <v>40</v>
      </c>
      <c r="G10" s="299">
        <v>40</v>
      </c>
      <c r="H10" s="297">
        <f>G10/F10*100</f>
        <v>100</v>
      </c>
    </row>
    <row r="11" spans="1:8" ht="30" customHeight="1">
      <c r="A11" s="300"/>
      <c r="B11" s="296"/>
      <c r="C11" s="296"/>
      <c r="D11" s="297"/>
      <c r="E11" s="301"/>
      <c r="F11" s="296"/>
      <c r="G11" s="299"/>
      <c r="H11" s="297"/>
    </row>
    <row r="12" spans="1:8" ht="30" customHeight="1">
      <c r="A12" s="304" t="s">
        <v>3509</v>
      </c>
      <c r="B12" s="296">
        <f>SUM(B5:B9)</f>
        <v>40</v>
      </c>
      <c r="C12" s="296">
        <f>SUM(C5:C9)</f>
        <v>40</v>
      </c>
      <c r="D12" s="297">
        <f>C12/B12*100</f>
        <v>100</v>
      </c>
      <c r="E12" s="304" t="s">
        <v>3593</v>
      </c>
      <c r="F12" s="296">
        <f>SUM(F5:F11)</f>
        <v>40</v>
      </c>
      <c r="G12" s="296">
        <f>SUM(G5:G11)</f>
        <v>40</v>
      </c>
      <c r="H12" s="297">
        <f>G12/F12*100</f>
        <v>100</v>
      </c>
    </row>
    <row r="13" spans="1:8" ht="30" customHeight="1">
      <c r="A13" s="300"/>
      <c r="B13" s="296"/>
      <c r="C13" s="296"/>
      <c r="D13" s="297"/>
      <c r="E13" s="304"/>
      <c r="F13" s="296"/>
      <c r="G13" s="299"/>
      <c r="H13" s="297"/>
    </row>
    <row r="14" spans="1:8" ht="30" customHeight="1">
      <c r="A14" s="305"/>
      <c r="B14" s="296"/>
      <c r="C14" s="296"/>
      <c r="D14" s="297"/>
      <c r="E14" s="304"/>
      <c r="F14" s="296"/>
      <c r="G14" s="299"/>
      <c r="H14" s="297"/>
    </row>
    <row r="15" spans="1:8" ht="30" customHeight="1">
      <c r="A15" s="305"/>
      <c r="B15" s="296"/>
      <c r="C15" s="296"/>
      <c r="D15" s="297"/>
      <c r="E15" s="304"/>
      <c r="F15" s="296"/>
      <c r="G15" s="299"/>
      <c r="H15" s="297"/>
    </row>
    <row r="16" spans="1:8" ht="30" customHeight="1">
      <c r="A16" s="305" t="s">
        <v>3621</v>
      </c>
      <c r="B16" s="296"/>
      <c r="C16" s="296"/>
      <c r="D16" s="297"/>
      <c r="E16" s="305" t="s">
        <v>3622</v>
      </c>
      <c r="F16" s="296"/>
      <c r="G16" s="299"/>
      <c r="H16" s="297"/>
    </row>
    <row r="17" spans="1:8" ht="30" customHeight="1">
      <c r="A17" s="306"/>
      <c r="B17" s="296"/>
      <c r="C17" s="296"/>
      <c r="D17" s="297"/>
      <c r="E17" s="304"/>
      <c r="F17" s="296"/>
      <c r="G17" s="299"/>
      <c r="H17" s="297"/>
    </row>
    <row r="18" spans="1:8" ht="30" customHeight="1">
      <c r="A18" s="307" t="s">
        <v>3623</v>
      </c>
      <c r="B18" s="296">
        <f>B12+B16</f>
        <v>40</v>
      </c>
      <c r="C18" s="296">
        <f>C12+C16</f>
        <v>40</v>
      </c>
      <c r="D18" s="297">
        <f>C18/B18*100</f>
        <v>100</v>
      </c>
      <c r="E18" s="308" t="s">
        <v>3624</v>
      </c>
      <c r="F18" s="296">
        <f>F12+F16</f>
        <v>40</v>
      </c>
      <c r="G18" s="296">
        <f>G12+G16</f>
        <v>40</v>
      </c>
      <c r="H18" s="297">
        <f>G18/F18*100</f>
        <v>100</v>
      </c>
    </row>
  </sheetData>
  <sheetProtection/>
  <mergeCells count="2">
    <mergeCell ref="A2:H2"/>
    <mergeCell ref="F3:H3"/>
  </mergeCells>
  <printOptions horizontalCentered="1" verticalCentered="1"/>
  <pageMargins left="0.7480314960629919" right="0.551181102362205" top="0.9842519685039371" bottom="0.9842519685039371" header="0.511811023622047" footer="0.511811023622047"/>
  <pageSetup orientation="portrait" paperSize="9" scale="85"/>
</worksheet>
</file>

<file path=xl/worksheets/sheet50.xml><?xml version="1.0" encoding="utf-8"?>
<worksheet xmlns="http://schemas.openxmlformats.org/spreadsheetml/2006/main" xmlns:r="http://schemas.openxmlformats.org/officeDocument/2006/relationships">
  <dimension ref="A1:H12"/>
  <sheetViews>
    <sheetView workbookViewId="0" topLeftCell="A1">
      <selection activeCell="A2" sqref="A2:H2"/>
    </sheetView>
  </sheetViews>
  <sheetFormatPr defaultColWidth="9.00390625" defaultRowHeight="13.5"/>
  <cols>
    <col min="1" max="1" width="13.50390625" style="0" customWidth="1"/>
    <col min="2" max="2" width="19.625" style="0" customWidth="1"/>
    <col min="3" max="3" width="14.25390625" style="0" customWidth="1"/>
    <col min="4" max="4" width="14.00390625" style="0" customWidth="1"/>
    <col min="5" max="5" width="15.25390625" style="0" customWidth="1"/>
    <col min="6" max="6" width="12.125" style="0" customWidth="1"/>
    <col min="7" max="7" width="15.625" style="0" customWidth="1"/>
    <col min="8" max="8" width="18.625" style="0" customWidth="1"/>
  </cols>
  <sheetData>
    <row r="1" spans="1:8" ht="27" customHeight="1">
      <c r="A1" s="532" t="s">
        <v>485</v>
      </c>
      <c r="B1" s="533"/>
      <c r="C1" s="533"/>
      <c r="D1" s="533"/>
      <c r="E1" s="533"/>
      <c r="F1" s="533"/>
      <c r="G1" s="533"/>
      <c r="H1" s="533"/>
    </row>
    <row r="2" spans="1:8" ht="34.5" customHeight="1">
      <c r="A2" s="672" t="s">
        <v>545</v>
      </c>
      <c r="B2" s="672"/>
      <c r="C2" s="672"/>
      <c r="D2" s="672"/>
      <c r="E2" s="672"/>
      <c r="F2" s="672"/>
      <c r="G2" s="672"/>
      <c r="H2" s="672"/>
    </row>
    <row r="3" spans="1:8" ht="33.75" customHeight="1">
      <c r="A3" s="534"/>
      <c r="B3" s="535"/>
      <c r="C3" s="535"/>
      <c r="D3" s="535"/>
      <c r="E3" s="535"/>
      <c r="F3" s="535"/>
      <c r="G3" s="535"/>
      <c r="H3" s="536"/>
    </row>
    <row r="4" spans="1:8" ht="30" customHeight="1">
      <c r="A4" s="537" t="s">
        <v>477</v>
      </c>
      <c r="B4" s="537" t="s">
        <v>478</v>
      </c>
      <c r="C4" s="537" t="s">
        <v>479</v>
      </c>
      <c r="D4" s="537" t="s">
        <v>480</v>
      </c>
      <c r="E4" s="537" t="s">
        <v>461</v>
      </c>
      <c r="F4" s="537" t="s">
        <v>481</v>
      </c>
      <c r="G4" s="537" t="s">
        <v>482</v>
      </c>
      <c r="H4" s="537" t="s">
        <v>483</v>
      </c>
    </row>
    <row r="5" spans="1:8" ht="30" customHeight="1">
      <c r="A5" s="384"/>
      <c r="B5" s="538"/>
      <c r="C5" s="539"/>
      <c r="D5" s="539"/>
      <c r="E5" s="384"/>
      <c r="F5" s="540"/>
      <c r="G5" s="384"/>
      <c r="H5" s="541"/>
    </row>
    <row r="6" spans="1:8" ht="30" customHeight="1">
      <c r="A6" s="384"/>
      <c r="B6" s="539"/>
      <c r="C6" s="539"/>
      <c r="D6" s="538"/>
      <c r="E6" s="384"/>
      <c r="F6" s="540"/>
      <c r="G6" s="384"/>
      <c r="H6" s="541"/>
    </row>
    <row r="7" spans="1:8" ht="30" customHeight="1">
      <c r="A7" s="384"/>
      <c r="B7" s="539"/>
      <c r="C7" s="539"/>
      <c r="D7" s="384"/>
      <c r="E7" s="384"/>
      <c r="F7" s="540"/>
      <c r="G7" s="384"/>
      <c r="H7" s="541"/>
    </row>
    <row r="8" spans="1:8" ht="30" customHeight="1">
      <c r="A8" s="493" t="s">
        <v>2835</v>
      </c>
      <c r="B8" s="542"/>
      <c r="C8" s="543"/>
      <c r="D8" s="544"/>
      <c r="E8" s="544"/>
      <c r="F8" s="544"/>
      <c r="G8" s="544"/>
      <c r="H8" s="544"/>
    </row>
    <row r="9" spans="1:8" ht="30" customHeight="1">
      <c r="A9" s="493" t="s">
        <v>2835</v>
      </c>
      <c r="B9" s="542"/>
      <c r="C9" s="543"/>
      <c r="D9" s="544"/>
      <c r="E9" s="544"/>
      <c r="F9" s="544"/>
      <c r="G9" s="544"/>
      <c r="H9" s="544"/>
    </row>
    <row r="10" spans="1:8" ht="30" customHeight="1">
      <c r="A10" s="544"/>
      <c r="B10" s="544"/>
      <c r="C10" s="544"/>
      <c r="D10" s="544"/>
      <c r="E10" s="544"/>
      <c r="F10" s="544"/>
      <c r="G10" s="544"/>
      <c r="H10" s="544"/>
    </row>
    <row r="11" spans="1:8" ht="30" customHeight="1">
      <c r="A11" s="544"/>
      <c r="B11" s="544"/>
      <c r="C11" s="544"/>
      <c r="D11" s="544"/>
      <c r="E11" s="544"/>
      <c r="F11" s="544"/>
      <c r="G11" s="544"/>
      <c r="H11" s="544"/>
    </row>
    <row r="12" spans="1:8" ht="57" customHeight="1">
      <c r="A12" s="673" t="s">
        <v>484</v>
      </c>
      <c r="B12" s="674"/>
      <c r="C12" s="674"/>
      <c r="D12" s="674"/>
      <c r="E12" s="674"/>
      <c r="F12" s="674"/>
      <c r="G12" s="674"/>
      <c r="H12" s="675"/>
    </row>
  </sheetData>
  <mergeCells count="2">
    <mergeCell ref="A2:H2"/>
    <mergeCell ref="A12:H12"/>
  </mergeCells>
  <printOptions horizontalCentered="1" verticalCentered="1"/>
  <pageMargins left="0.7480314960629921" right="0.7480314960629921" top="0.984251968503937" bottom="0.984251968503937" header="0.5118110236220472" footer="0.5118110236220472"/>
  <pageSetup orientation="landscape" paperSize="9" r:id="rId1"/>
</worksheet>
</file>

<file path=xl/worksheets/sheet51.xml><?xml version="1.0" encoding="utf-8"?>
<worksheet xmlns="http://schemas.openxmlformats.org/spreadsheetml/2006/main" xmlns:r="http://schemas.openxmlformats.org/officeDocument/2006/relationships">
  <dimension ref="A1:I32"/>
  <sheetViews>
    <sheetView workbookViewId="0" topLeftCell="A1">
      <selection activeCell="I24" sqref="I24"/>
    </sheetView>
  </sheetViews>
  <sheetFormatPr defaultColWidth="9.00390625" defaultRowHeight="13.5"/>
  <cols>
    <col min="2" max="2" width="12.125" style="0" customWidth="1"/>
    <col min="3" max="3" width="18.375" style="0" customWidth="1"/>
    <col min="4" max="4" width="18.875" style="0" customWidth="1"/>
    <col min="5" max="5" width="11.00390625" style="0" customWidth="1"/>
    <col min="6" max="6" width="10.375" style="0" customWidth="1"/>
    <col min="7" max="7" width="11.375" style="0" customWidth="1"/>
    <col min="9" max="9" width="15.375" style="0" customWidth="1"/>
  </cols>
  <sheetData>
    <row r="1" spans="1:9" ht="13.5">
      <c r="A1" s="533" t="s">
        <v>528</v>
      </c>
      <c r="B1" s="533"/>
      <c r="C1" s="533"/>
      <c r="D1" s="533"/>
      <c r="E1" s="533"/>
      <c r="F1" s="533"/>
      <c r="G1" s="533"/>
      <c r="H1" s="533"/>
      <c r="I1" s="533"/>
    </row>
    <row r="2" spans="1:9" ht="25.5">
      <c r="A2" s="676" t="s">
        <v>546</v>
      </c>
      <c r="B2" s="677"/>
      <c r="C2" s="677"/>
      <c r="D2" s="677"/>
      <c r="E2" s="677"/>
      <c r="F2" s="677"/>
      <c r="G2" s="677"/>
      <c r="H2" s="677"/>
      <c r="I2" s="678"/>
    </row>
    <row r="3" spans="1:9" ht="19.5" customHeight="1">
      <c r="A3" s="679" t="s">
        <v>2370</v>
      </c>
      <c r="B3" s="680"/>
      <c r="C3" s="680"/>
      <c r="D3" s="681"/>
      <c r="E3" s="682"/>
      <c r="F3" s="683"/>
      <c r="G3" s="683"/>
      <c r="H3" s="683"/>
      <c r="I3" s="684"/>
    </row>
    <row r="4" spans="1:9" ht="19.5" customHeight="1">
      <c r="A4" s="679" t="s">
        <v>486</v>
      </c>
      <c r="B4" s="680"/>
      <c r="C4" s="680"/>
      <c r="D4" s="681"/>
      <c r="E4" s="682"/>
      <c r="F4" s="683"/>
      <c r="G4" s="683"/>
      <c r="H4" s="683"/>
      <c r="I4" s="684"/>
    </row>
    <row r="5" spans="1:9" ht="19.5" customHeight="1">
      <c r="A5" s="679" t="s">
        <v>487</v>
      </c>
      <c r="B5" s="680"/>
      <c r="C5" s="680"/>
      <c r="D5" s="681"/>
      <c r="E5" s="685"/>
      <c r="F5" s="686"/>
      <c r="G5" s="686"/>
      <c r="H5" s="686"/>
      <c r="I5" s="687"/>
    </row>
    <row r="6" spans="1:9" ht="19.5" customHeight="1">
      <c r="A6" s="688" t="s">
        <v>488</v>
      </c>
      <c r="B6" s="682" t="s">
        <v>489</v>
      </c>
      <c r="C6" s="683"/>
      <c r="D6" s="684"/>
      <c r="E6" s="685"/>
      <c r="F6" s="686"/>
      <c r="G6" s="686"/>
      <c r="H6" s="686"/>
      <c r="I6" s="687"/>
    </row>
    <row r="7" spans="1:9" ht="19.5" customHeight="1">
      <c r="A7" s="689"/>
      <c r="B7" s="682" t="s">
        <v>490</v>
      </c>
      <c r="C7" s="683"/>
      <c r="D7" s="684"/>
      <c r="E7" s="685"/>
      <c r="F7" s="686"/>
      <c r="G7" s="686"/>
      <c r="H7" s="686"/>
      <c r="I7" s="687"/>
    </row>
    <row r="8" spans="1:9" ht="37.5" customHeight="1">
      <c r="A8" s="689"/>
      <c r="B8" s="682" t="s">
        <v>491</v>
      </c>
      <c r="C8" s="683"/>
      <c r="D8" s="684"/>
      <c r="E8" s="475" t="s">
        <v>492</v>
      </c>
      <c r="F8" s="475" t="s">
        <v>493</v>
      </c>
      <c r="G8" s="475" t="s">
        <v>494</v>
      </c>
      <c r="H8" s="679" t="s">
        <v>495</v>
      </c>
      <c r="I8" s="681"/>
    </row>
    <row r="9" spans="1:9" ht="19.5" customHeight="1">
      <c r="A9" s="689"/>
      <c r="B9" s="682" t="s">
        <v>496</v>
      </c>
      <c r="C9" s="683"/>
      <c r="D9" s="684"/>
      <c r="E9" s="685"/>
      <c r="F9" s="686"/>
      <c r="G9" s="686"/>
      <c r="H9" s="686"/>
      <c r="I9" s="687"/>
    </row>
    <row r="10" spans="1:9" ht="19.5" customHeight="1">
      <c r="A10" s="689"/>
      <c r="B10" s="682" t="s">
        <v>497</v>
      </c>
      <c r="C10" s="683"/>
      <c r="D10" s="684"/>
      <c r="E10" s="685"/>
      <c r="F10" s="686"/>
      <c r="G10" s="686"/>
      <c r="H10" s="686"/>
      <c r="I10" s="687"/>
    </row>
    <row r="11" spans="1:9" ht="19.5" customHeight="1">
      <c r="A11" s="689"/>
      <c r="B11" s="682" t="s">
        <v>498</v>
      </c>
      <c r="C11" s="683"/>
      <c r="D11" s="684"/>
      <c r="E11" s="685"/>
      <c r="F11" s="686"/>
      <c r="G11" s="686"/>
      <c r="H11" s="686"/>
      <c r="I11" s="687"/>
    </row>
    <row r="12" spans="1:9" ht="19.5" customHeight="1">
      <c r="A12" s="690"/>
      <c r="B12" s="682" t="s">
        <v>499</v>
      </c>
      <c r="C12" s="683"/>
      <c r="D12" s="684"/>
      <c r="E12" s="682"/>
      <c r="F12" s="683"/>
      <c r="G12" s="683"/>
      <c r="H12" s="683"/>
      <c r="I12" s="684"/>
    </row>
    <row r="13" spans="1:9" ht="19.5" customHeight="1">
      <c r="A13" s="694" t="s">
        <v>500</v>
      </c>
      <c r="B13" s="695"/>
      <c r="C13" s="682" t="s">
        <v>501</v>
      </c>
      <c r="D13" s="684"/>
      <c r="E13" s="700"/>
      <c r="F13" s="701"/>
      <c r="G13" s="701"/>
      <c r="H13" s="701"/>
      <c r="I13" s="702"/>
    </row>
    <row r="14" spans="1:9" ht="19.5" customHeight="1">
      <c r="A14" s="696"/>
      <c r="B14" s="697"/>
      <c r="C14" s="682" t="s">
        <v>502</v>
      </c>
      <c r="D14" s="684"/>
      <c r="E14" s="700"/>
      <c r="F14" s="701"/>
      <c r="G14" s="701"/>
      <c r="H14" s="701"/>
      <c r="I14" s="702"/>
    </row>
    <row r="15" spans="1:9" ht="19.5" customHeight="1">
      <c r="A15" s="698"/>
      <c r="B15" s="699"/>
      <c r="C15" s="682" t="s">
        <v>503</v>
      </c>
      <c r="D15" s="684"/>
      <c r="E15" s="700"/>
      <c r="F15" s="701"/>
      <c r="G15" s="701"/>
      <c r="H15" s="701"/>
      <c r="I15" s="702"/>
    </row>
    <row r="16" spans="1:9" ht="19.5" customHeight="1">
      <c r="A16" s="688" t="s">
        <v>504</v>
      </c>
      <c r="B16" s="679" t="s">
        <v>505</v>
      </c>
      <c r="C16" s="680"/>
      <c r="D16" s="680"/>
      <c r="E16" s="680"/>
      <c r="F16" s="680"/>
      <c r="G16" s="680"/>
      <c r="H16" s="680"/>
      <c r="I16" s="681"/>
    </row>
    <row r="17" spans="1:9" ht="19.5" customHeight="1">
      <c r="A17" s="690"/>
      <c r="B17" s="682"/>
      <c r="C17" s="683"/>
      <c r="D17" s="683"/>
      <c r="E17" s="683"/>
      <c r="F17" s="683"/>
      <c r="G17" s="683"/>
      <c r="H17" s="683"/>
      <c r="I17" s="684"/>
    </row>
    <row r="18" spans="1:9" ht="19.5" customHeight="1">
      <c r="A18" s="688" t="s">
        <v>506</v>
      </c>
      <c r="B18" s="475" t="s">
        <v>507</v>
      </c>
      <c r="C18" s="475" t="s">
        <v>508</v>
      </c>
      <c r="D18" s="475" t="s">
        <v>509</v>
      </c>
      <c r="E18" s="475" t="s">
        <v>510</v>
      </c>
      <c r="F18" s="475" t="s">
        <v>511</v>
      </c>
      <c r="G18" s="475" t="s">
        <v>512</v>
      </c>
      <c r="H18" s="475" t="s">
        <v>513</v>
      </c>
      <c r="I18" s="475" t="s">
        <v>514</v>
      </c>
    </row>
    <row r="19" spans="1:9" ht="19.5" customHeight="1">
      <c r="A19" s="689"/>
      <c r="B19" s="691" t="s">
        <v>515</v>
      </c>
      <c r="C19" s="691" t="s">
        <v>516</v>
      </c>
      <c r="D19" s="463"/>
      <c r="E19" s="475"/>
      <c r="F19" s="475"/>
      <c r="G19" s="475"/>
      <c r="H19" s="475"/>
      <c r="I19" s="475"/>
    </row>
    <row r="20" spans="1:9" ht="19.5" customHeight="1">
      <c r="A20" s="689"/>
      <c r="B20" s="692"/>
      <c r="C20" s="693"/>
      <c r="D20" s="463"/>
      <c r="E20" s="475"/>
      <c r="F20" s="475"/>
      <c r="G20" s="475"/>
      <c r="H20" s="475"/>
      <c r="I20" s="475"/>
    </row>
    <row r="21" spans="1:9" ht="19.5" customHeight="1">
      <c r="A21" s="689"/>
      <c r="B21" s="692"/>
      <c r="C21" s="691" t="s">
        <v>517</v>
      </c>
      <c r="D21" s="463"/>
      <c r="E21" s="475"/>
      <c r="F21" s="475"/>
      <c r="G21" s="475"/>
      <c r="H21" s="475"/>
      <c r="I21" s="475"/>
    </row>
    <row r="22" spans="1:9" ht="19.5" customHeight="1">
      <c r="A22" s="689"/>
      <c r="B22" s="692"/>
      <c r="C22" s="693"/>
      <c r="D22" s="463"/>
      <c r="E22" s="475"/>
      <c r="F22" s="475"/>
      <c r="G22" s="475"/>
      <c r="H22" s="475"/>
      <c r="I22" s="475"/>
    </row>
    <row r="23" spans="1:9" ht="19.5" customHeight="1">
      <c r="A23" s="689"/>
      <c r="B23" s="692"/>
      <c r="C23" s="691" t="s">
        <v>518</v>
      </c>
      <c r="D23" s="463"/>
      <c r="E23" s="475"/>
      <c r="F23" s="475"/>
      <c r="G23" s="475"/>
      <c r="H23" s="475"/>
      <c r="I23" s="475"/>
    </row>
    <row r="24" spans="1:9" ht="19.5" customHeight="1">
      <c r="A24" s="689"/>
      <c r="B24" s="692"/>
      <c r="C24" s="693"/>
      <c r="D24" s="463"/>
      <c r="E24" s="475"/>
      <c r="F24" s="475"/>
      <c r="G24" s="475"/>
      <c r="H24" s="475"/>
      <c r="I24" s="475"/>
    </row>
    <row r="25" spans="1:9" ht="19.5" customHeight="1">
      <c r="A25" s="689"/>
      <c r="B25" s="692"/>
      <c r="C25" s="691" t="s">
        <v>519</v>
      </c>
      <c r="D25" s="463"/>
      <c r="E25" s="475"/>
      <c r="F25" s="475"/>
      <c r="G25" s="475"/>
      <c r="H25" s="475"/>
      <c r="I25" s="475"/>
    </row>
    <row r="26" spans="1:9" ht="19.5" customHeight="1">
      <c r="A26" s="689"/>
      <c r="B26" s="693"/>
      <c r="C26" s="693"/>
      <c r="D26" s="463"/>
      <c r="E26" s="475"/>
      <c r="F26" s="475"/>
      <c r="G26" s="475"/>
      <c r="H26" s="475"/>
      <c r="I26" s="475"/>
    </row>
    <row r="27" spans="1:9" ht="19.5" customHeight="1">
      <c r="A27" s="689"/>
      <c r="B27" s="691" t="s">
        <v>520</v>
      </c>
      <c r="C27" s="463" t="s">
        <v>521</v>
      </c>
      <c r="D27" s="463"/>
      <c r="E27" s="475"/>
      <c r="F27" s="475"/>
      <c r="G27" s="475"/>
      <c r="H27" s="475"/>
      <c r="I27" s="475"/>
    </row>
    <row r="28" spans="1:9" ht="19.5" customHeight="1">
      <c r="A28" s="689"/>
      <c r="B28" s="692"/>
      <c r="C28" s="463" t="s">
        <v>522</v>
      </c>
      <c r="D28" s="463"/>
      <c r="E28" s="475"/>
      <c r="F28" s="475"/>
      <c r="G28" s="475"/>
      <c r="H28" s="475"/>
      <c r="I28" s="475"/>
    </row>
    <row r="29" spans="1:9" ht="19.5" customHeight="1">
      <c r="A29" s="689"/>
      <c r="B29" s="692"/>
      <c r="C29" s="463" t="s">
        <v>523</v>
      </c>
      <c r="D29" s="463"/>
      <c r="E29" s="475"/>
      <c r="F29" s="475"/>
      <c r="G29" s="475"/>
      <c r="H29" s="475"/>
      <c r="I29" s="475"/>
    </row>
    <row r="30" spans="1:9" ht="19.5" customHeight="1">
      <c r="A30" s="689"/>
      <c r="B30" s="693"/>
      <c r="C30" s="463" t="s">
        <v>524</v>
      </c>
      <c r="D30" s="463"/>
      <c r="E30" s="475"/>
      <c r="F30" s="475"/>
      <c r="G30" s="475"/>
      <c r="H30" s="475"/>
      <c r="I30" s="475"/>
    </row>
    <row r="31" spans="1:9" ht="19.5" customHeight="1">
      <c r="A31" s="690"/>
      <c r="B31" s="462" t="s">
        <v>525</v>
      </c>
      <c r="C31" s="462" t="s">
        <v>526</v>
      </c>
      <c r="D31" s="463"/>
      <c r="E31" s="475"/>
      <c r="F31" s="475"/>
      <c r="G31" s="475"/>
      <c r="H31" s="475"/>
      <c r="I31" s="475"/>
    </row>
    <row r="32" spans="1:9" ht="54" customHeight="1">
      <c r="A32" s="634" t="s">
        <v>527</v>
      </c>
      <c r="B32" s="635"/>
      <c r="C32" s="635"/>
      <c r="D32" s="635"/>
      <c r="E32" s="635"/>
      <c r="F32" s="635"/>
      <c r="G32" s="635"/>
      <c r="H32" s="635"/>
      <c r="I32" s="636"/>
    </row>
  </sheetData>
  <mergeCells count="40">
    <mergeCell ref="A32:I32"/>
    <mergeCell ref="A16:A17"/>
    <mergeCell ref="B16:I16"/>
    <mergeCell ref="B17:I17"/>
    <mergeCell ref="A18:A31"/>
    <mergeCell ref="B19:B26"/>
    <mergeCell ref="C19:C20"/>
    <mergeCell ref="C21:C22"/>
    <mergeCell ref="C23:C24"/>
    <mergeCell ref="C25:C26"/>
    <mergeCell ref="B27:B30"/>
    <mergeCell ref="B12:D12"/>
    <mergeCell ref="E12:I12"/>
    <mergeCell ref="A13:B15"/>
    <mergeCell ref="C13:D13"/>
    <mergeCell ref="E13:I13"/>
    <mergeCell ref="C14:D14"/>
    <mergeCell ref="E14:I14"/>
    <mergeCell ref="C15:D15"/>
    <mergeCell ref="E15:I15"/>
    <mergeCell ref="E9:I9"/>
    <mergeCell ref="B10:D10"/>
    <mergeCell ref="E10:I10"/>
    <mergeCell ref="B11:D11"/>
    <mergeCell ref="E11:I11"/>
    <mergeCell ref="A5:D5"/>
    <mergeCell ref="E5:I5"/>
    <mergeCell ref="A6:A12"/>
    <mergeCell ref="B6:D6"/>
    <mergeCell ref="E6:I6"/>
    <mergeCell ref="B7:D7"/>
    <mergeCell ref="E7:I7"/>
    <mergeCell ref="B8:D8"/>
    <mergeCell ref="H8:I8"/>
    <mergeCell ref="B9:D9"/>
    <mergeCell ref="A2:I2"/>
    <mergeCell ref="A3:D3"/>
    <mergeCell ref="E3:I3"/>
    <mergeCell ref="A4:D4"/>
    <mergeCell ref="E4:I4"/>
  </mergeCells>
  <printOptions horizontalCentered="1" verticalCentered="1"/>
  <pageMargins left="0.7480314960629921" right="0.35433070866141736" top="0.984251968503937" bottom="0.984251968503937" header="0.5118110236220472" footer="0.5118110236220472"/>
  <pageSetup orientation="portrait" paperSize="9" scale="80" r:id="rId1"/>
</worksheet>
</file>

<file path=xl/worksheets/sheet6.xml><?xml version="1.0" encoding="utf-8"?>
<worksheet xmlns="http://schemas.openxmlformats.org/spreadsheetml/2006/main" xmlns:r="http://schemas.openxmlformats.org/officeDocument/2006/relationships">
  <dimension ref="A1:H14"/>
  <sheetViews>
    <sheetView zoomScaleSheetLayoutView="100" workbookViewId="0" topLeftCell="A1">
      <selection activeCell="C25" sqref="C25"/>
    </sheetView>
  </sheetViews>
  <sheetFormatPr defaultColWidth="9.00390625" defaultRowHeight="13.5"/>
  <cols>
    <col min="1" max="1" width="31.25390625" style="0" customWidth="1"/>
    <col min="2" max="2" width="8.125" style="0" customWidth="1"/>
    <col min="3" max="3" width="7.375" style="0" customWidth="1"/>
    <col min="4" max="4" width="8.375" style="0" customWidth="1"/>
    <col min="5" max="5" width="33.125" style="0" customWidth="1"/>
    <col min="6" max="6" width="7.125" style="0" customWidth="1"/>
    <col min="7" max="7" width="6.75390625" style="0" customWidth="1"/>
  </cols>
  <sheetData>
    <row r="1" ht="14.25">
      <c r="A1" s="168" t="s">
        <v>3625</v>
      </c>
    </row>
    <row r="2" spans="1:8" ht="22.5">
      <c r="A2" s="570" t="s">
        <v>3626</v>
      </c>
      <c r="B2" s="570"/>
      <c r="C2" s="570"/>
      <c r="D2" s="570"/>
      <c r="E2" s="570"/>
      <c r="F2" s="570"/>
      <c r="G2" s="570"/>
      <c r="H2" s="570"/>
    </row>
    <row r="3" spans="1:8" ht="13.5">
      <c r="A3" s="273"/>
      <c r="B3" s="273"/>
      <c r="C3" s="273"/>
      <c r="D3" s="273"/>
      <c r="E3" s="273"/>
      <c r="F3" s="273"/>
      <c r="G3" s="567" t="s">
        <v>3454</v>
      </c>
      <c r="H3" s="567"/>
    </row>
    <row r="4" spans="1:8" ht="30" customHeight="1">
      <c r="A4" s="274" t="s">
        <v>3455</v>
      </c>
      <c r="B4" s="275" t="s">
        <v>3553</v>
      </c>
      <c r="C4" s="276" t="s">
        <v>1900</v>
      </c>
      <c r="D4" s="277" t="s">
        <v>1902</v>
      </c>
      <c r="E4" s="274" t="s">
        <v>3455</v>
      </c>
      <c r="F4" s="275" t="s">
        <v>3553</v>
      </c>
      <c r="G4" s="276" t="s">
        <v>1900</v>
      </c>
      <c r="H4" s="277" t="s">
        <v>1902</v>
      </c>
    </row>
    <row r="5" spans="1:8" ht="30" customHeight="1">
      <c r="A5" s="278" t="s">
        <v>3627</v>
      </c>
      <c r="B5" s="279">
        <v>869</v>
      </c>
      <c r="C5" s="280">
        <v>1079</v>
      </c>
      <c r="D5" s="281">
        <f>C5/B5*100</f>
        <v>124.1657077100115</v>
      </c>
      <c r="E5" s="282" t="s">
        <v>3628</v>
      </c>
      <c r="F5" s="279">
        <v>731</v>
      </c>
      <c r="G5" s="283">
        <v>736</v>
      </c>
      <c r="H5" s="281">
        <f>G5/F5*100</f>
        <v>100.68399452804377</v>
      </c>
    </row>
    <row r="6" spans="1:8" ht="30" customHeight="1">
      <c r="A6" s="282" t="s">
        <v>3629</v>
      </c>
      <c r="B6" s="283"/>
      <c r="C6" s="280"/>
      <c r="D6" s="281"/>
      <c r="E6" s="282" t="s">
        <v>3630</v>
      </c>
      <c r="F6" s="283"/>
      <c r="G6" s="283"/>
      <c r="H6" s="281"/>
    </row>
    <row r="7" spans="1:8" ht="30" customHeight="1">
      <c r="A7" s="282" t="s">
        <v>3631</v>
      </c>
      <c r="B7" s="283"/>
      <c r="C7" s="280"/>
      <c r="D7" s="281"/>
      <c r="E7" s="282" t="s">
        <v>3632</v>
      </c>
      <c r="F7" s="283"/>
      <c r="G7" s="283"/>
      <c r="H7" s="281"/>
    </row>
    <row r="8" spans="1:8" ht="30" customHeight="1">
      <c r="A8" s="282" t="s">
        <v>3633</v>
      </c>
      <c r="B8" s="283"/>
      <c r="C8" s="280"/>
      <c r="D8" s="281"/>
      <c r="E8" s="282" t="s">
        <v>3634</v>
      </c>
      <c r="F8" s="283"/>
      <c r="G8" s="283"/>
      <c r="H8" s="281"/>
    </row>
    <row r="9" spans="1:8" ht="30" customHeight="1">
      <c r="A9" s="284"/>
      <c r="B9" s="280"/>
      <c r="C9" s="280"/>
      <c r="D9" s="281"/>
      <c r="E9" s="284"/>
      <c r="F9" s="280"/>
      <c r="G9" s="283"/>
      <c r="H9" s="281"/>
    </row>
    <row r="10" spans="1:8" ht="30" customHeight="1">
      <c r="A10" s="284"/>
      <c r="B10" s="280"/>
      <c r="C10" s="280"/>
      <c r="D10" s="281"/>
      <c r="E10" s="284"/>
      <c r="F10" s="280"/>
      <c r="G10" s="283"/>
      <c r="H10" s="281"/>
    </row>
    <row r="11" spans="1:8" ht="30" customHeight="1">
      <c r="A11" s="284"/>
      <c r="B11" s="280"/>
      <c r="C11" s="280"/>
      <c r="D11" s="281"/>
      <c r="E11" s="284" t="s">
        <v>3635</v>
      </c>
      <c r="F11" s="280">
        <f>F5+F6+F7+F8+F9+F10</f>
        <v>731</v>
      </c>
      <c r="G11" s="280">
        <f>G5+G6+G7+G8+G9+G10</f>
        <v>736</v>
      </c>
      <c r="H11" s="281">
        <f>G11/F11*100</f>
        <v>100.68399452804377</v>
      </c>
    </row>
    <row r="12" spans="1:8" ht="30" customHeight="1">
      <c r="A12" s="285" t="s">
        <v>3636</v>
      </c>
      <c r="B12" s="286">
        <f>B5+B6+B9+B10</f>
        <v>869</v>
      </c>
      <c r="C12" s="286">
        <f>C5+C6+C9+C10</f>
        <v>1079</v>
      </c>
      <c r="D12" s="281">
        <f>C12/B12*100</f>
        <v>124.1657077100115</v>
      </c>
      <c r="E12" s="287" t="s">
        <v>3637</v>
      </c>
      <c r="F12" s="286">
        <f>B12-F11</f>
        <v>138</v>
      </c>
      <c r="G12" s="286">
        <f>C12-G11</f>
        <v>343</v>
      </c>
      <c r="H12" s="281">
        <f>G12/F12*100</f>
        <v>248.55072463768116</v>
      </c>
    </row>
    <row r="13" spans="1:8" ht="30" customHeight="1">
      <c r="A13" s="285" t="s">
        <v>3638</v>
      </c>
      <c r="B13" s="279">
        <v>815</v>
      </c>
      <c r="C13" s="279">
        <v>1809</v>
      </c>
      <c r="D13" s="281">
        <f>C13/B13*100</f>
        <v>221.9631901840491</v>
      </c>
      <c r="E13" s="285" t="s">
        <v>3639</v>
      </c>
      <c r="F13" s="286">
        <f>B13+F12</f>
        <v>953</v>
      </c>
      <c r="G13" s="286">
        <f>C13+G12</f>
        <v>2152</v>
      </c>
      <c r="H13" s="281">
        <f>G13/F13*100</f>
        <v>225.81322140608603</v>
      </c>
    </row>
    <row r="14" spans="1:8" ht="30" customHeight="1">
      <c r="A14" s="288" t="s">
        <v>3640</v>
      </c>
      <c r="B14" s="286">
        <f>B12+B13</f>
        <v>1684</v>
      </c>
      <c r="C14" s="286">
        <f>C12+C13</f>
        <v>2888</v>
      </c>
      <c r="D14" s="281">
        <f>C14/B14*100</f>
        <v>171.49643705463183</v>
      </c>
      <c r="E14" s="288" t="s">
        <v>3641</v>
      </c>
      <c r="F14" s="286">
        <f>F11+F13</f>
        <v>1684</v>
      </c>
      <c r="G14" s="286">
        <f>G11+G13</f>
        <v>2888</v>
      </c>
      <c r="H14" s="281">
        <f>G14/F14*100</f>
        <v>171.49643705463183</v>
      </c>
    </row>
  </sheetData>
  <sheetProtection/>
  <mergeCells count="2">
    <mergeCell ref="A2:H2"/>
    <mergeCell ref="G3:H3"/>
  </mergeCells>
  <printOptions horizontalCentered="1" verticalCentered="1"/>
  <pageMargins left="0.551181102362205" right="0.551181102362205" top="0.9842519685039371" bottom="0.9842519685039371" header="0.511811023622047" footer="0.511811023622047"/>
  <pageSetup orientation="portrait" paperSize="9" scale="80"/>
</worksheet>
</file>

<file path=xl/worksheets/sheet7.xml><?xml version="1.0" encoding="utf-8"?>
<worksheet xmlns="http://schemas.openxmlformats.org/spreadsheetml/2006/main" xmlns:r="http://schemas.openxmlformats.org/officeDocument/2006/relationships">
  <dimension ref="A1:D36"/>
  <sheetViews>
    <sheetView zoomScaleSheetLayoutView="100" workbookViewId="0" topLeftCell="A7">
      <selection activeCell="D8" sqref="D8"/>
    </sheetView>
  </sheetViews>
  <sheetFormatPr defaultColWidth="9.00390625" defaultRowHeight="19.5" customHeight="1"/>
  <cols>
    <col min="1" max="1" width="33.875" style="0" customWidth="1"/>
    <col min="2" max="2" width="24.50390625" style="0" customWidth="1"/>
    <col min="3" max="3" width="14.875" style="0" customWidth="1"/>
    <col min="4" max="4" width="26.00390625" style="0" customWidth="1"/>
  </cols>
  <sheetData>
    <row r="1" ht="33" customHeight="1">
      <c r="A1" s="168" t="s">
        <v>3642</v>
      </c>
    </row>
    <row r="2" spans="1:4" ht="49.5" customHeight="1">
      <c r="A2" s="571" t="s">
        <v>3643</v>
      </c>
      <c r="B2" s="571"/>
      <c r="C2" s="571"/>
      <c r="D2" s="571"/>
    </row>
    <row r="3" spans="1:4" ht="26.25" customHeight="1">
      <c r="A3" s="270"/>
      <c r="B3" s="271"/>
      <c r="D3" s="272" t="s">
        <v>3644</v>
      </c>
    </row>
    <row r="4" spans="1:4" ht="19.5" customHeight="1">
      <c r="A4" s="241" t="s">
        <v>3645</v>
      </c>
      <c r="B4" s="242" t="s">
        <v>1898</v>
      </c>
      <c r="C4" s="243" t="s">
        <v>3553</v>
      </c>
      <c r="D4" s="244" t="s">
        <v>1899</v>
      </c>
    </row>
    <row r="5" spans="1:4" ht="19.5" customHeight="1">
      <c r="A5" s="245" t="s">
        <v>3457</v>
      </c>
      <c r="B5" s="246">
        <f>SUM(B6:B25)</f>
        <v>13983</v>
      </c>
      <c r="C5" s="246">
        <f>SUM(C6:C25)</f>
        <v>14031</v>
      </c>
      <c r="D5" s="247">
        <f>C5/B5*100</f>
        <v>100.34327397554172</v>
      </c>
    </row>
    <row r="6" spans="1:4" ht="19.5" customHeight="1">
      <c r="A6" s="248" t="s">
        <v>3459</v>
      </c>
      <c r="B6" s="212">
        <v>8049</v>
      </c>
      <c r="C6" s="212">
        <v>8200</v>
      </c>
      <c r="D6" s="247">
        <f aca="true" t="shared" si="0" ref="D6:D36">C6/B6*100</f>
        <v>101.87600944216672</v>
      </c>
    </row>
    <row r="7" spans="1:4" ht="19.5" customHeight="1">
      <c r="A7" s="248" t="s">
        <v>3646</v>
      </c>
      <c r="B7" s="212"/>
      <c r="C7" s="212"/>
      <c r="D7" s="247"/>
    </row>
    <row r="8" spans="1:4" ht="19.5" customHeight="1">
      <c r="A8" s="248" t="s">
        <v>3463</v>
      </c>
      <c r="B8" s="212">
        <v>529</v>
      </c>
      <c r="C8" s="212">
        <v>550</v>
      </c>
      <c r="D8" s="247">
        <f t="shared" si="0"/>
        <v>103.96975425330812</v>
      </c>
    </row>
    <row r="9" spans="1:4" ht="19.5" customHeight="1">
      <c r="A9" s="248" t="s">
        <v>3465</v>
      </c>
      <c r="B9" s="249"/>
      <c r="C9" s="212"/>
      <c r="D9" s="247"/>
    </row>
    <row r="10" spans="1:4" ht="19.5" customHeight="1">
      <c r="A10" s="248" t="s">
        <v>3467</v>
      </c>
      <c r="B10" s="212">
        <v>176</v>
      </c>
      <c r="C10" s="212">
        <v>190</v>
      </c>
      <c r="D10" s="247">
        <f t="shared" si="0"/>
        <v>107.95454545454545</v>
      </c>
    </row>
    <row r="11" spans="1:4" ht="19.5" customHeight="1">
      <c r="A11" s="248" t="s">
        <v>3469</v>
      </c>
      <c r="B11" s="212">
        <v>1658</v>
      </c>
      <c r="C11" s="212">
        <v>1730</v>
      </c>
      <c r="D11" s="247">
        <f t="shared" si="0"/>
        <v>104.3425814234017</v>
      </c>
    </row>
    <row r="12" spans="1:4" ht="19.5" customHeight="1">
      <c r="A12" s="248" t="s">
        <v>3471</v>
      </c>
      <c r="B12" s="249">
        <v>1114</v>
      </c>
      <c r="C12" s="212">
        <v>1160</v>
      </c>
      <c r="D12" s="247">
        <f t="shared" si="0"/>
        <v>104.12926391382406</v>
      </c>
    </row>
    <row r="13" spans="1:4" ht="19.5" customHeight="1">
      <c r="A13" s="248" t="s">
        <v>3473</v>
      </c>
      <c r="B13" s="249">
        <v>217</v>
      </c>
      <c r="C13" s="212">
        <v>250</v>
      </c>
      <c r="D13" s="247">
        <f t="shared" si="0"/>
        <v>115.2073732718894</v>
      </c>
    </row>
    <row r="14" spans="1:4" ht="19.5" customHeight="1">
      <c r="A14" s="248" t="s">
        <v>3475</v>
      </c>
      <c r="B14" s="249">
        <v>175</v>
      </c>
      <c r="C14" s="212">
        <v>185</v>
      </c>
      <c r="D14" s="247">
        <f t="shared" si="0"/>
        <v>105.71428571428572</v>
      </c>
    </row>
    <row r="15" spans="1:4" ht="19.5" customHeight="1">
      <c r="A15" s="248" t="s">
        <v>3477</v>
      </c>
      <c r="B15" s="249">
        <v>238</v>
      </c>
      <c r="C15" s="212">
        <v>250</v>
      </c>
      <c r="D15" s="247">
        <f t="shared" si="0"/>
        <v>105.0420168067227</v>
      </c>
    </row>
    <row r="16" spans="1:4" ht="19.5" customHeight="1">
      <c r="A16" s="248" t="s">
        <v>3479</v>
      </c>
      <c r="B16" s="249">
        <v>5</v>
      </c>
      <c r="C16" s="212">
        <v>6</v>
      </c>
      <c r="D16" s="247">
        <f t="shared" si="0"/>
        <v>120</v>
      </c>
    </row>
    <row r="17" spans="1:4" ht="19.5" customHeight="1">
      <c r="A17" s="248" t="s">
        <v>3481</v>
      </c>
      <c r="B17" s="249">
        <v>48</v>
      </c>
      <c r="C17" s="212">
        <v>50</v>
      </c>
      <c r="D17" s="247">
        <f t="shared" si="0"/>
        <v>104.16666666666667</v>
      </c>
    </row>
    <row r="18" spans="1:4" ht="19.5" customHeight="1">
      <c r="A18" s="248" t="s">
        <v>3647</v>
      </c>
      <c r="B18" s="249"/>
      <c r="C18" s="212"/>
      <c r="D18" s="247" t="e">
        <f t="shared" si="0"/>
        <v>#DIV/0!</v>
      </c>
    </row>
    <row r="19" spans="1:4" ht="19.5" customHeight="1">
      <c r="A19" s="248" t="s">
        <v>3648</v>
      </c>
      <c r="B19" s="249"/>
      <c r="C19" s="212"/>
      <c r="D19" s="247" t="e">
        <f t="shared" si="0"/>
        <v>#DIV/0!</v>
      </c>
    </row>
    <row r="20" spans="1:4" ht="19.5" customHeight="1">
      <c r="A20" s="248" t="s">
        <v>3649</v>
      </c>
      <c r="B20" s="249"/>
      <c r="C20" s="212"/>
      <c r="D20" s="247" t="e">
        <f t="shared" si="0"/>
        <v>#DIV/0!</v>
      </c>
    </row>
    <row r="21" spans="1:4" ht="19.5" customHeight="1">
      <c r="A21" s="248" t="s">
        <v>3483</v>
      </c>
      <c r="B21" s="249">
        <v>1477</v>
      </c>
      <c r="C21" s="212">
        <v>1150</v>
      </c>
      <c r="D21" s="247">
        <f t="shared" si="0"/>
        <v>77.86052809749492</v>
      </c>
    </row>
    <row r="22" spans="1:4" ht="19.5" customHeight="1">
      <c r="A22" s="248" t="s">
        <v>3485</v>
      </c>
      <c r="B22" s="249">
        <v>218</v>
      </c>
      <c r="C22" s="212">
        <v>230</v>
      </c>
      <c r="D22" s="247">
        <f t="shared" si="0"/>
        <v>105.50458715596329</v>
      </c>
    </row>
    <row r="23" spans="1:4" ht="19.5" customHeight="1">
      <c r="A23" s="248" t="s">
        <v>3487</v>
      </c>
      <c r="B23" s="249"/>
      <c r="C23" s="212"/>
      <c r="D23" s="247"/>
    </row>
    <row r="24" spans="1:4" ht="19.5" customHeight="1">
      <c r="A24" s="248" t="s">
        <v>3489</v>
      </c>
      <c r="B24" s="249">
        <v>79</v>
      </c>
      <c r="C24" s="212">
        <v>80</v>
      </c>
      <c r="D24" s="247">
        <f t="shared" si="0"/>
        <v>101.26582278481013</v>
      </c>
    </row>
    <row r="25" spans="1:4" ht="19.5" customHeight="1">
      <c r="A25" s="248" t="s">
        <v>3491</v>
      </c>
      <c r="B25" s="250"/>
      <c r="C25" s="212"/>
      <c r="D25" s="247" t="e">
        <f t="shared" si="0"/>
        <v>#DIV/0!</v>
      </c>
    </row>
    <row r="26" spans="1:4" ht="19.5" customHeight="1">
      <c r="A26" s="245" t="s">
        <v>3493</v>
      </c>
      <c r="B26" s="246">
        <f>SUM(B27:B34)</f>
        <v>10671</v>
      </c>
      <c r="C26" s="246">
        <f>SUM(C27:C34)</f>
        <v>11856</v>
      </c>
      <c r="D26" s="247">
        <f t="shared" si="0"/>
        <v>111.10486364914254</v>
      </c>
    </row>
    <row r="27" spans="1:4" ht="19.5" customHeight="1">
      <c r="A27" s="248" t="s">
        <v>3495</v>
      </c>
      <c r="B27" s="249">
        <v>952</v>
      </c>
      <c r="C27" s="212">
        <v>900</v>
      </c>
      <c r="D27" s="247">
        <f t="shared" si="0"/>
        <v>94.53781512605042</v>
      </c>
    </row>
    <row r="28" spans="1:4" ht="19.5" customHeight="1">
      <c r="A28" s="248" t="s">
        <v>3497</v>
      </c>
      <c r="B28" s="249">
        <v>476</v>
      </c>
      <c r="C28" s="212">
        <v>500</v>
      </c>
      <c r="D28" s="247">
        <f t="shared" si="0"/>
        <v>105.0420168067227</v>
      </c>
    </row>
    <row r="29" spans="1:4" ht="19.5" customHeight="1">
      <c r="A29" s="248" t="s">
        <v>3499</v>
      </c>
      <c r="B29" s="249">
        <v>273</v>
      </c>
      <c r="C29" s="212">
        <v>280</v>
      </c>
      <c r="D29" s="247">
        <f t="shared" si="0"/>
        <v>102.56410256410255</v>
      </c>
    </row>
    <row r="30" spans="1:4" ht="19.5" customHeight="1">
      <c r="A30" s="248" t="s">
        <v>3501</v>
      </c>
      <c r="B30" s="249"/>
      <c r="C30" s="212"/>
      <c r="D30" s="247" t="e">
        <f t="shared" si="0"/>
        <v>#DIV/0!</v>
      </c>
    </row>
    <row r="31" spans="1:4" ht="19.5" customHeight="1">
      <c r="A31" s="248" t="s">
        <v>3503</v>
      </c>
      <c r="B31" s="249">
        <v>7593</v>
      </c>
      <c r="C31" s="212">
        <v>8976</v>
      </c>
      <c r="D31" s="247">
        <f t="shared" si="0"/>
        <v>118.21414460687475</v>
      </c>
    </row>
    <row r="32" spans="1:4" ht="19.5" customHeight="1">
      <c r="A32" s="248" t="s">
        <v>3505</v>
      </c>
      <c r="B32" s="249">
        <v>1377</v>
      </c>
      <c r="C32" s="212">
        <v>1200</v>
      </c>
      <c r="D32" s="247">
        <f t="shared" si="0"/>
        <v>87.14596949891067</v>
      </c>
    </row>
    <row r="33" spans="1:4" ht="19.5" customHeight="1">
      <c r="A33" s="248" t="s">
        <v>3507</v>
      </c>
      <c r="B33" s="250"/>
      <c r="C33" s="212"/>
      <c r="D33" s="247"/>
    </row>
    <row r="34" spans="1:4" ht="19.5" customHeight="1">
      <c r="A34" s="248" t="s">
        <v>3508</v>
      </c>
      <c r="B34" s="250"/>
      <c r="C34" s="212"/>
      <c r="D34" s="247"/>
    </row>
    <row r="35" spans="1:4" ht="19.5" customHeight="1">
      <c r="A35" s="248"/>
      <c r="B35" s="212"/>
      <c r="C35" s="212"/>
      <c r="D35" s="247"/>
    </row>
    <row r="36" spans="1:4" ht="27" customHeight="1">
      <c r="A36" s="251" t="s">
        <v>3509</v>
      </c>
      <c r="B36" s="246">
        <f>SUM(B5,B26)</f>
        <v>24654</v>
      </c>
      <c r="C36" s="246">
        <f>SUM(C5,C26)</f>
        <v>25887</v>
      </c>
      <c r="D36" s="247">
        <f t="shared" si="0"/>
        <v>105.00121684108055</v>
      </c>
    </row>
  </sheetData>
  <sheetProtection/>
  <mergeCells count="1">
    <mergeCell ref="A2:D2"/>
  </mergeCells>
  <printOptions horizontalCentered="1" verticalCentered="1"/>
  <pageMargins left="0.7480314960629919" right="0.551181102362205" top="0.9842519685039371" bottom="0.78740157480315" header="0.590551181102362" footer="0.15748031496063"/>
  <pageSetup firstPageNumber="135" useFirstPageNumber="1" orientation="portrait" paperSize="9" scale="85"/>
</worksheet>
</file>

<file path=xl/worksheets/sheet8.xml><?xml version="1.0" encoding="utf-8"?>
<worksheet xmlns="http://schemas.openxmlformats.org/spreadsheetml/2006/main" xmlns:r="http://schemas.openxmlformats.org/officeDocument/2006/relationships">
  <dimension ref="A1:H30"/>
  <sheetViews>
    <sheetView zoomScaleSheetLayoutView="100" workbookViewId="0" topLeftCell="A13">
      <selection activeCell="C7" sqref="C7"/>
    </sheetView>
  </sheetViews>
  <sheetFormatPr defaultColWidth="9.00390625" defaultRowHeight="19.5" customHeight="1"/>
  <cols>
    <col min="1" max="1" width="36.75390625" style="0" customWidth="1"/>
    <col min="2" max="2" width="15.00390625" style="0" customWidth="1"/>
    <col min="3" max="3" width="8.875" style="0" customWidth="1"/>
    <col min="4" max="4" width="13.00390625" style="0" customWidth="1"/>
    <col min="5" max="5" width="14.875" style="0" customWidth="1"/>
    <col min="6" max="6" width="13.50390625" style="0" customWidth="1"/>
    <col min="7" max="7" width="9.75390625" style="0" customWidth="1"/>
    <col min="8" max="8" width="9.375" style="0" customWidth="1"/>
  </cols>
  <sheetData>
    <row r="1" spans="1:5" ht="33" customHeight="1">
      <c r="A1" s="168" t="s">
        <v>3650</v>
      </c>
      <c r="B1" s="257"/>
      <c r="C1" s="257"/>
      <c r="D1" s="257"/>
      <c r="E1" s="257"/>
    </row>
    <row r="2" spans="1:8" ht="54.75" customHeight="1">
      <c r="A2" s="572" t="s">
        <v>3651</v>
      </c>
      <c r="B2" s="572"/>
      <c r="C2" s="572"/>
      <c r="D2" s="572"/>
      <c r="E2" s="572"/>
      <c r="F2" s="572"/>
      <c r="G2" s="572"/>
      <c r="H2" s="572"/>
    </row>
    <row r="3" spans="1:8" ht="39" customHeight="1">
      <c r="A3" s="258"/>
      <c r="B3" s="258"/>
      <c r="C3" s="258"/>
      <c r="D3" s="258"/>
      <c r="E3" s="259"/>
      <c r="F3" s="573" t="s">
        <v>3454</v>
      </c>
      <c r="G3" s="573"/>
      <c r="H3" s="573"/>
    </row>
    <row r="4" spans="1:8" ht="44.25" customHeight="1">
      <c r="A4" s="131" t="s">
        <v>3455</v>
      </c>
      <c r="B4" s="131" t="s">
        <v>3553</v>
      </c>
      <c r="C4" s="131" t="s">
        <v>3652</v>
      </c>
      <c r="D4" s="131" t="s">
        <v>1893</v>
      </c>
      <c r="E4" s="131" t="s">
        <v>3653</v>
      </c>
      <c r="F4" s="131" t="s">
        <v>3654</v>
      </c>
      <c r="G4" s="131" t="s">
        <v>1894</v>
      </c>
      <c r="H4" s="260" t="s">
        <v>3604</v>
      </c>
    </row>
    <row r="5" spans="1:8" ht="30" customHeight="1">
      <c r="A5" s="261" t="s">
        <v>3458</v>
      </c>
      <c r="B5" s="262">
        <f>SUM(C5:H5)</f>
        <v>8701</v>
      </c>
      <c r="C5" s="210">
        <v>8101</v>
      </c>
      <c r="D5" s="210"/>
      <c r="E5" s="262"/>
      <c r="F5" s="263"/>
      <c r="G5" s="263"/>
      <c r="H5" s="263">
        <v>600</v>
      </c>
    </row>
    <row r="6" spans="1:8" ht="30" customHeight="1">
      <c r="A6" s="261" t="s">
        <v>3460</v>
      </c>
      <c r="B6" s="262">
        <f aca="true" t="shared" si="0" ref="B6:B30">SUM(C6:H6)</f>
        <v>0</v>
      </c>
      <c r="C6" s="210"/>
      <c r="D6" s="210"/>
      <c r="E6" s="264"/>
      <c r="F6" s="263"/>
      <c r="G6" s="263"/>
      <c r="H6" s="263"/>
    </row>
    <row r="7" spans="1:8" ht="30" customHeight="1">
      <c r="A7" s="261" t="s">
        <v>3462</v>
      </c>
      <c r="B7" s="262">
        <f t="shared" si="0"/>
        <v>38</v>
      </c>
      <c r="C7" s="210">
        <v>38</v>
      </c>
      <c r="D7" s="210"/>
      <c r="E7" s="264"/>
      <c r="F7" s="263"/>
      <c r="G7" s="263"/>
      <c r="H7" s="263"/>
    </row>
    <row r="8" spans="1:8" ht="30" customHeight="1">
      <c r="A8" s="261" t="s">
        <v>3464</v>
      </c>
      <c r="B8" s="262">
        <f t="shared" si="0"/>
        <v>2744</v>
      </c>
      <c r="C8" s="210">
        <v>2744</v>
      </c>
      <c r="D8" s="210"/>
      <c r="E8" s="264"/>
      <c r="F8" s="263"/>
      <c r="G8" s="263"/>
      <c r="H8" s="263"/>
    </row>
    <row r="9" spans="1:8" ht="30" customHeight="1">
      <c r="A9" s="261" t="s">
        <v>3466</v>
      </c>
      <c r="B9" s="262">
        <f t="shared" si="0"/>
        <v>6400</v>
      </c>
      <c r="C9" s="210">
        <v>5503</v>
      </c>
      <c r="D9" s="210"/>
      <c r="E9" s="264"/>
      <c r="F9" s="263">
        <v>17</v>
      </c>
      <c r="G9" s="263"/>
      <c r="H9" s="263">
        <v>880</v>
      </c>
    </row>
    <row r="10" spans="1:8" ht="30" customHeight="1">
      <c r="A10" s="261" t="s">
        <v>3468</v>
      </c>
      <c r="B10" s="262">
        <f t="shared" si="0"/>
        <v>77</v>
      </c>
      <c r="C10" s="210">
        <v>77</v>
      </c>
      <c r="D10" s="210"/>
      <c r="E10" s="264"/>
      <c r="F10" s="263"/>
      <c r="G10" s="263"/>
      <c r="H10" s="263"/>
    </row>
    <row r="11" spans="1:8" ht="30" customHeight="1">
      <c r="A11" s="261" t="s">
        <v>3470</v>
      </c>
      <c r="B11" s="262">
        <f t="shared" si="0"/>
        <v>490</v>
      </c>
      <c r="C11" s="210">
        <v>490</v>
      </c>
      <c r="D11" s="210"/>
      <c r="E11" s="264"/>
      <c r="F11" s="263"/>
      <c r="G11" s="263"/>
      <c r="H11" s="263"/>
    </row>
    <row r="12" spans="1:8" ht="30" customHeight="1">
      <c r="A12" s="261" t="s">
        <v>3472</v>
      </c>
      <c r="B12" s="262">
        <f t="shared" si="0"/>
        <v>7175</v>
      </c>
      <c r="C12" s="210">
        <v>6942</v>
      </c>
      <c r="D12" s="210"/>
      <c r="E12" s="264"/>
      <c r="F12" s="263">
        <v>1</v>
      </c>
      <c r="G12" s="263"/>
      <c r="H12" s="263">
        <v>232</v>
      </c>
    </row>
    <row r="13" spans="1:8" ht="30" customHeight="1">
      <c r="A13" s="261" t="s">
        <v>3474</v>
      </c>
      <c r="B13" s="262">
        <f t="shared" si="0"/>
        <v>3970</v>
      </c>
      <c r="C13" s="210">
        <v>3690</v>
      </c>
      <c r="D13" s="210"/>
      <c r="E13" s="264"/>
      <c r="F13" s="263"/>
      <c r="G13" s="263"/>
      <c r="H13" s="263">
        <v>280</v>
      </c>
    </row>
    <row r="14" spans="1:8" ht="30" customHeight="1">
      <c r="A14" s="261" t="s">
        <v>3476</v>
      </c>
      <c r="B14" s="262">
        <f t="shared" si="0"/>
        <v>776</v>
      </c>
      <c r="C14" s="210">
        <v>216</v>
      </c>
      <c r="D14" s="210"/>
      <c r="E14" s="264"/>
      <c r="F14" s="263"/>
      <c r="G14" s="263"/>
      <c r="H14" s="263">
        <v>560</v>
      </c>
    </row>
    <row r="15" spans="1:8" ht="30" customHeight="1">
      <c r="A15" s="261" t="s">
        <v>3478</v>
      </c>
      <c r="B15" s="262">
        <f t="shared" si="0"/>
        <v>2857</v>
      </c>
      <c r="C15" s="210">
        <v>1143</v>
      </c>
      <c r="D15" s="210"/>
      <c r="E15" s="264"/>
      <c r="F15" s="263"/>
      <c r="G15" s="263"/>
      <c r="H15" s="263">
        <v>1714</v>
      </c>
    </row>
    <row r="16" spans="1:8" ht="30" customHeight="1">
      <c r="A16" s="261" t="s">
        <v>3480</v>
      </c>
      <c r="B16" s="262">
        <f t="shared" si="0"/>
        <v>5801</v>
      </c>
      <c r="C16" s="210">
        <v>2813</v>
      </c>
      <c r="D16" s="210"/>
      <c r="E16" s="264"/>
      <c r="F16" s="264">
        <v>5</v>
      </c>
      <c r="G16" s="264"/>
      <c r="H16" s="263">
        <v>2983</v>
      </c>
    </row>
    <row r="17" spans="1:8" ht="30" customHeight="1">
      <c r="A17" s="261" t="s">
        <v>3482</v>
      </c>
      <c r="B17" s="262">
        <f t="shared" si="0"/>
        <v>918</v>
      </c>
      <c r="C17" s="210">
        <v>623</v>
      </c>
      <c r="D17" s="210"/>
      <c r="E17" s="264"/>
      <c r="F17" s="263"/>
      <c r="G17" s="263"/>
      <c r="H17" s="263">
        <v>295</v>
      </c>
    </row>
    <row r="18" spans="1:8" ht="30" customHeight="1">
      <c r="A18" s="265" t="s">
        <v>3655</v>
      </c>
      <c r="B18" s="262">
        <f t="shared" si="0"/>
        <v>0</v>
      </c>
      <c r="C18" s="210"/>
      <c r="D18" s="210"/>
      <c r="E18" s="264"/>
      <c r="F18" s="263"/>
      <c r="G18" s="263"/>
      <c r="H18" s="263"/>
    </row>
    <row r="19" spans="1:8" ht="30" customHeight="1">
      <c r="A19" s="265" t="s">
        <v>3486</v>
      </c>
      <c r="B19" s="262">
        <f t="shared" si="0"/>
        <v>66</v>
      </c>
      <c r="C19" s="210">
        <v>66</v>
      </c>
      <c r="D19" s="210"/>
      <c r="E19" s="264"/>
      <c r="F19" s="263"/>
      <c r="G19" s="263"/>
      <c r="H19" s="263"/>
    </row>
    <row r="20" spans="1:8" ht="30" customHeight="1">
      <c r="A20" s="265" t="s">
        <v>3488</v>
      </c>
      <c r="B20" s="262">
        <f t="shared" si="0"/>
        <v>25</v>
      </c>
      <c r="C20" s="210">
        <v>20</v>
      </c>
      <c r="D20" s="210"/>
      <c r="E20" s="264"/>
      <c r="F20" s="264">
        <v>5</v>
      </c>
      <c r="G20" s="264"/>
      <c r="H20" s="263"/>
    </row>
    <row r="21" spans="1:8" ht="30" customHeight="1">
      <c r="A21" s="265" t="s">
        <v>3490</v>
      </c>
      <c r="B21" s="262">
        <f t="shared" si="0"/>
        <v>0</v>
      </c>
      <c r="C21" s="210"/>
      <c r="D21" s="210"/>
      <c r="E21" s="264"/>
      <c r="F21" s="263"/>
      <c r="G21" s="263"/>
      <c r="H21" s="263"/>
    </row>
    <row r="22" spans="1:8" ht="30" customHeight="1">
      <c r="A22" s="265" t="s">
        <v>3492</v>
      </c>
      <c r="B22" s="262">
        <f t="shared" si="0"/>
        <v>591</v>
      </c>
      <c r="C22" s="210">
        <v>591</v>
      </c>
      <c r="D22" s="210"/>
      <c r="E22" s="264"/>
      <c r="F22" s="263"/>
      <c r="G22" s="263"/>
      <c r="H22" s="263"/>
    </row>
    <row r="23" spans="1:8" ht="30" customHeight="1">
      <c r="A23" s="265" t="s">
        <v>3494</v>
      </c>
      <c r="B23" s="262">
        <f t="shared" si="0"/>
        <v>2513</v>
      </c>
      <c r="C23" s="210">
        <v>2513</v>
      </c>
      <c r="D23" s="210"/>
      <c r="E23" s="264"/>
      <c r="F23" s="264"/>
      <c r="G23" s="264"/>
      <c r="H23" s="263"/>
    </row>
    <row r="24" spans="1:8" ht="30" customHeight="1">
      <c r="A24" s="265" t="s">
        <v>3496</v>
      </c>
      <c r="B24" s="262">
        <f t="shared" si="0"/>
        <v>138</v>
      </c>
      <c r="C24" s="210">
        <v>137</v>
      </c>
      <c r="D24" s="210"/>
      <c r="E24" s="264"/>
      <c r="F24" s="263">
        <v>1</v>
      </c>
      <c r="G24" s="263"/>
      <c r="H24" s="263"/>
    </row>
    <row r="25" spans="1:8" ht="30" customHeight="1">
      <c r="A25" s="265" t="s">
        <v>3498</v>
      </c>
      <c r="B25" s="262">
        <f t="shared" si="0"/>
        <v>776</v>
      </c>
      <c r="C25" s="210">
        <v>776</v>
      </c>
      <c r="D25" s="210"/>
      <c r="E25" s="264"/>
      <c r="F25" s="263"/>
      <c r="G25" s="263"/>
      <c r="H25" s="263"/>
    </row>
    <row r="26" spans="1:8" ht="30" customHeight="1">
      <c r="A26" s="266" t="s">
        <v>3500</v>
      </c>
      <c r="B26" s="262">
        <f t="shared" si="0"/>
        <v>1000</v>
      </c>
      <c r="C26" s="210">
        <v>1000</v>
      </c>
      <c r="D26" s="210"/>
      <c r="E26" s="264"/>
      <c r="F26" s="263"/>
      <c r="G26" s="263"/>
      <c r="H26" s="263"/>
    </row>
    <row r="27" spans="1:8" ht="30" customHeight="1">
      <c r="A27" s="266" t="s">
        <v>3502</v>
      </c>
      <c r="B27" s="262">
        <f t="shared" si="0"/>
        <v>14666</v>
      </c>
      <c r="C27" s="210">
        <v>9300</v>
      </c>
      <c r="D27" s="210"/>
      <c r="E27" s="264"/>
      <c r="F27" s="263"/>
      <c r="G27" s="263"/>
      <c r="H27" s="263">
        <v>5366</v>
      </c>
    </row>
    <row r="28" spans="1:8" ht="30" customHeight="1">
      <c r="A28" s="266" t="s">
        <v>3504</v>
      </c>
      <c r="B28" s="262">
        <f t="shared" si="0"/>
        <v>930</v>
      </c>
      <c r="C28" s="210">
        <v>930</v>
      </c>
      <c r="D28" s="210"/>
      <c r="E28" s="264"/>
      <c r="F28" s="263"/>
      <c r="G28" s="263"/>
      <c r="H28" s="263"/>
    </row>
    <row r="29" spans="1:8" ht="30" customHeight="1">
      <c r="A29" s="267" t="s">
        <v>3506</v>
      </c>
      <c r="B29" s="262">
        <f t="shared" si="0"/>
        <v>0</v>
      </c>
      <c r="C29" s="264"/>
      <c r="D29" s="264"/>
      <c r="E29" s="264"/>
      <c r="F29" s="263"/>
      <c r="G29" s="263"/>
      <c r="H29" s="263"/>
    </row>
    <row r="30" spans="1:8" ht="30" customHeight="1">
      <c r="A30" s="268" t="s">
        <v>3656</v>
      </c>
      <c r="B30" s="262">
        <f t="shared" si="0"/>
        <v>60652</v>
      </c>
      <c r="C30" s="269">
        <f aca="true" t="shared" si="1" ref="C30:H30">SUM(C5:C29)</f>
        <v>47713</v>
      </c>
      <c r="D30" s="269">
        <f t="shared" si="1"/>
        <v>0</v>
      </c>
      <c r="E30" s="269">
        <f t="shared" si="1"/>
        <v>0</v>
      </c>
      <c r="F30" s="269">
        <f t="shared" si="1"/>
        <v>29</v>
      </c>
      <c r="G30" s="269">
        <f t="shared" si="1"/>
        <v>0</v>
      </c>
      <c r="H30" s="269">
        <f t="shared" si="1"/>
        <v>12910</v>
      </c>
    </row>
  </sheetData>
  <sheetProtection/>
  <mergeCells count="2">
    <mergeCell ref="A2:H2"/>
    <mergeCell ref="F3:H3"/>
  </mergeCells>
  <printOptions horizontalCentered="1"/>
  <pageMargins left="0.551181102362205" right="0.551181102362205" top="0.275590551181102" bottom="0.393700787401575" header="0.590551181102362" footer="0.15748031496063"/>
  <pageSetup firstPageNumber="135" useFirstPageNumber="1" orientation="portrait" paperSize="9" scale="75" r:id="rId1"/>
</worksheet>
</file>

<file path=xl/worksheets/sheet9.xml><?xml version="1.0" encoding="utf-8"?>
<worksheet xmlns="http://schemas.openxmlformats.org/spreadsheetml/2006/main" xmlns:r="http://schemas.openxmlformats.org/officeDocument/2006/relationships">
  <dimension ref="A1:D52"/>
  <sheetViews>
    <sheetView zoomScaleSheetLayoutView="100" workbookViewId="0" topLeftCell="A19">
      <selection activeCell="F12" sqref="F12"/>
    </sheetView>
  </sheetViews>
  <sheetFormatPr defaultColWidth="9.00390625" defaultRowHeight="13.5"/>
  <cols>
    <col min="1" max="1" width="39.875" style="252" customWidth="1"/>
    <col min="2" max="2" width="11.75390625" style="253" customWidth="1"/>
    <col min="3" max="3" width="32.875" style="252" customWidth="1"/>
    <col min="4" max="4" width="13.375" style="253" customWidth="1"/>
    <col min="5" max="16384" width="9.00390625" style="252" customWidth="1"/>
  </cols>
  <sheetData>
    <row r="1" spans="1:3" s="4" customFormat="1" ht="24.75" customHeight="1">
      <c r="A1" s="6" t="s">
        <v>3657</v>
      </c>
      <c r="B1" s="7"/>
      <c r="C1" s="7"/>
    </row>
    <row r="2" spans="1:4" ht="24.75" customHeight="1">
      <c r="A2" s="574" t="s">
        <v>1895</v>
      </c>
      <c r="B2" s="574"/>
      <c r="C2" s="574"/>
      <c r="D2" s="574"/>
    </row>
    <row r="3" spans="1:4" ht="24.75" customHeight="1">
      <c r="A3" s="254"/>
      <c r="B3" s="255"/>
      <c r="C3" s="254"/>
      <c r="D3" s="256" t="s">
        <v>3454</v>
      </c>
    </row>
    <row r="4" spans="1:4" ht="18.75">
      <c r="A4" s="575" t="s">
        <v>3658</v>
      </c>
      <c r="B4" s="575"/>
      <c r="C4" s="575" t="s">
        <v>3659</v>
      </c>
      <c r="D4" s="575"/>
    </row>
    <row r="5" spans="1:4" ht="18.75">
      <c r="A5" s="205" t="s">
        <v>3660</v>
      </c>
      <c r="B5" s="206" t="s">
        <v>1896</v>
      </c>
      <c r="C5" s="205" t="s">
        <v>3660</v>
      </c>
      <c r="D5" s="206" t="s">
        <v>1896</v>
      </c>
    </row>
    <row r="6" spans="1:4" ht="14.25">
      <c r="A6" s="207" t="s">
        <v>3457</v>
      </c>
      <c r="B6" s="208">
        <f>SUM(B7:B26)</f>
        <v>14031</v>
      </c>
      <c r="C6" s="209" t="s">
        <v>3458</v>
      </c>
      <c r="D6" s="210">
        <v>8701</v>
      </c>
    </row>
    <row r="7" spans="1:4" ht="14.25">
      <c r="A7" s="211" t="s">
        <v>3662</v>
      </c>
      <c r="B7" s="212">
        <v>8200</v>
      </c>
      <c r="C7" s="211" t="s">
        <v>3460</v>
      </c>
      <c r="D7" s="210"/>
    </row>
    <row r="8" spans="1:4" ht="14.25">
      <c r="A8" s="211" t="s">
        <v>3663</v>
      </c>
      <c r="B8" s="212"/>
      <c r="C8" s="211" t="s">
        <v>3462</v>
      </c>
      <c r="D8" s="210">
        <v>38</v>
      </c>
    </row>
    <row r="9" spans="1:4" ht="14.25">
      <c r="A9" s="211" t="s">
        <v>3664</v>
      </c>
      <c r="B9" s="212">
        <v>550</v>
      </c>
      <c r="C9" s="211" t="s">
        <v>3464</v>
      </c>
      <c r="D9" s="210">
        <v>2744</v>
      </c>
    </row>
    <row r="10" spans="1:4" ht="14.25">
      <c r="A10" s="211" t="s">
        <v>3665</v>
      </c>
      <c r="B10" s="212"/>
      <c r="C10" s="211" t="s">
        <v>3466</v>
      </c>
      <c r="D10" s="210">
        <v>6400</v>
      </c>
    </row>
    <row r="11" spans="1:4" ht="14.25">
      <c r="A11" s="211" t="s">
        <v>3666</v>
      </c>
      <c r="B11" s="212">
        <v>190</v>
      </c>
      <c r="C11" s="211" t="s">
        <v>3468</v>
      </c>
      <c r="D11" s="210">
        <v>77</v>
      </c>
    </row>
    <row r="12" spans="1:4" ht="14.25">
      <c r="A12" s="211" t="s">
        <v>3667</v>
      </c>
      <c r="B12" s="212">
        <v>1730</v>
      </c>
      <c r="C12" s="211" t="s">
        <v>3470</v>
      </c>
      <c r="D12" s="210">
        <v>490</v>
      </c>
    </row>
    <row r="13" spans="1:4" ht="14.25">
      <c r="A13" s="211" t="s">
        <v>3668</v>
      </c>
      <c r="B13" s="212">
        <v>1160</v>
      </c>
      <c r="C13" s="211" t="s">
        <v>3472</v>
      </c>
      <c r="D13" s="210">
        <v>7175</v>
      </c>
    </row>
    <row r="14" spans="1:4" ht="14.25">
      <c r="A14" s="211" t="s">
        <v>3669</v>
      </c>
      <c r="B14" s="212">
        <v>250</v>
      </c>
      <c r="C14" s="211" t="s">
        <v>3474</v>
      </c>
      <c r="D14" s="210">
        <v>3970</v>
      </c>
    </row>
    <row r="15" spans="1:4" ht="14.25">
      <c r="A15" s="211" t="s">
        <v>3670</v>
      </c>
      <c r="B15" s="212">
        <v>185</v>
      </c>
      <c r="C15" s="211" t="s">
        <v>3476</v>
      </c>
      <c r="D15" s="210">
        <v>776</v>
      </c>
    </row>
    <row r="16" spans="1:4" ht="14.25">
      <c r="A16" s="211" t="s">
        <v>3671</v>
      </c>
      <c r="B16" s="212">
        <v>250</v>
      </c>
      <c r="C16" s="211" t="s">
        <v>3478</v>
      </c>
      <c r="D16" s="210">
        <v>2857</v>
      </c>
    </row>
    <row r="17" spans="1:4" ht="14.25">
      <c r="A17" s="211" t="s">
        <v>3672</v>
      </c>
      <c r="B17" s="212">
        <v>6</v>
      </c>
      <c r="C17" s="211" t="s">
        <v>3480</v>
      </c>
      <c r="D17" s="210">
        <v>5801</v>
      </c>
    </row>
    <row r="18" spans="1:4" ht="14.25">
      <c r="A18" s="211" t="s">
        <v>3673</v>
      </c>
      <c r="B18" s="212">
        <v>50</v>
      </c>
      <c r="C18" s="211" t="s">
        <v>3482</v>
      </c>
      <c r="D18" s="210">
        <v>918</v>
      </c>
    </row>
    <row r="19" spans="1:4" ht="14.25">
      <c r="A19" s="211" t="s">
        <v>3674</v>
      </c>
      <c r="B19" s="212"/>
      <c r="C19" s="211" t="s">
        <v>3655</v>
      </c>
      <c r="D19" s="210"/>
    </row>
    <row r="20" spans="1:4" ht="14.25">
      <c r="A20" s="211" t="s">
        <v>3675</v>
      </c>
      <c r="B20" s="212"/>
      <c r="C20" s="211" t="s">
        <v>3486</v>
      </c>
      <c r="D20" s="210">
        <v>66</v>
      </c>
    </row>
    <row r="21" spans="1:4" ht="14.25">
      <c r="A21" s="211" t="s">
        <v>3676</v>
      </c>
      <c r="B21" s="212"/>
      <c r="C21" s="211" t="s">
        <v>3488</v>
      </c>
      <c r="D21" s="210">
        <v>25</v>
      </c>
    </row>
    <row r="22" spans="1:4" ht="14.25">
      <c r="A22" s="211" t="s">
        <v>3677</v>
      </c>
      <c r="B22" s="212">
        <v>1150</v>
      </c>
      <c r="C22" s="211" t="s">
        <v>3490</v>
      </c>
      <c r="D22" s="210"/>
    </row>
    <row r="23" spans="1:4" ht="14.25">
      <c r="A23" s="211" t="s">
        <v>3678</v>
      </c>
      <c r="B23" s="212">
        <v>230</v>
      </c>
      <c r="C23" s="211" t="s">
        <v>3492</v>
      </c>
      <c r="D23" s="210">
        <v>591</v>
      </c>
    </row>
    <row r="24" spans="1:4" ht="14.25">
      <c r="A24" s="211" t="s">
        <v>3679</v>
      </c>
      <c r="B24" s="212"/>
      <c r="C24" s="211" t="s">
        <v>3494</v>
      </c>
      <c r="D24" s="210">
        <v>2513</v>
      </c>
    </row>
    <row r="25" spans="1:4" ht="14.25">
      <c r="A25" s="211" t="s">
        <v>3680</v>
      </c>
      <c r="B25" s="212">
        <v>80</v>
      </c>
      <c r="C25" s="211" t="s">
        <v>3496</v>
      </c>
      <c r="D25" s="210">
        <v>138</v>
      </c>
    </row>
    <row r="26" spans="1:4" ht="14.25">
      <c r="A26" s="211" t="s">
        <v>3681</v>
      </c>
      <c r="B26" s="213"/>
      <c r="C26" s="211" t="s">
        <v>3498</v>
      </c>
      <c r="D26" s="210">
        <v>776</v>
      </c>
    </row>
    <row r="27" spans="1:4" ht="14.25">
      <c r="A27" s="207" t="s">
        <v>3493</v>
      </c>
      <c r="B27" s="208">
        <f>SUM(B28:B35)</f>
        <v>11856</v>
      </c>
      <c r="C27" s="211" t="s">
        <v>3500</v>
      </c>
      <c r="D27" s="210">
        <v>1000</v>
      </c>
    </row>
    <row r="28" spans="1:4" ht="14.25">
      <c r="A28" s="211" t="s">
        <v>3682</v>
      </c>
      <c r="B28" s="212">
        <v>900</v>
      </c>
      <c r="C28" s="211" t="s">
        <v>3502</v>
      </c>
      <c r="D28" s="210">
        <v>14666</v>
      </c>
    </row>
    <row r="29" spans="1:4" ht="14.25">
      <c r="A29" s="211" t="s">
        <v>3683</v>
      </c>
      <c r="B29" s="212">
        <v>500</v>
      </c>
      <c r="C29" s="211" t="s">
        <v>3504</v>
      </c>
      <c r="D29" s="210">
        <v>930</v>
      </c>
    </row>
    <row r="30" spans="1:4" ht="14.25">
      <c r="A30" s="211" t="s">
        <v>3684</v>
      </c>
      <c r="B30" s="212">
        <v>280</v>
      </c>
      <c r="C30" s="211" t="s">
        <v>3506</v>
      </c>
      <c r="D30" s="214"/>
    </row>
    <row r="31" spans="1:4" ht="14.25">
      <c r="A31" s="211" t="s">
        <v>3685</v>
      </c>
      <c r="B31" s="212"/>
      <c r="C31" s="211"/>
      <c r="D31" s="214"/>
    </row>
    <row r="32" spans="1:4" ht="14.25">
      <c r="A32" s="211" t="s">
        <v>3686</v>
      </c>
      <c r="B32" s="212">
        <v>8976</v>
      </c>
      <c r="C32" s="211"/>
      <c r="D32" s="214"/>
    </row>
    <row r="33" spans="1:4" ht="14.25">
      <c r="A33" s="211" t="s">
        <v>3687</v>
      </c>
      <c r="B33" s="212">
        <v>1200</v>
      </c>
      <c r="C33" s="215"/>
      <c r="D33" s="214"/>
    </row>
    <row r="34" spans="1:4" ht="14.25">
      <c r="A34" s="211" t="s">
        <v>3688</v>
      </c>
      <c r="B34" s="212"/>
      <c r="C34" s="215"/>
      <c r="D34" s="214"/>
    </row>
    <row r="35" spans="1:4" ht="14.25">
      <c r="A35" s="211" t="s">
        <v>3689</v>
      </c>
      <c r="B35" s="213"/>
      <c r="C35" s="211"/>
      <c r="D35" s="214"/>
    </row>
    <row r="36" spans="1:4" ht="14.25">
      <c r="A36" s="208" t="s">
        <v>3690</v>
      </c>
      <c r="B36" s="208">
        <f>SUM(B6,B27)</f>
        <v>25887</v>
      </c>
      <c r="C36" s="208" t="s">
        <v>3593</v>
      </c>
      <c r="D36" s="208">
        <f>SUM(D6:D35)</f>
        <v>60652</v>
      </c>
    </row>
    <row r="37" spans="1:4" ht="14.25">
      <c r="A37" s="207" t="s">
        <v>3594</v>
      </c>
      <c r="B37" s="214">
        <f>SUM(B38:B40)</f>
        <v>25944</v>
      </c>
      <c r="C37" s="216" t="s">
        <v>3595</v>
      </c>
      <c r="D37" s="217">
        <f>SUM(D38:D38)</f>
        <v>1800</v>
      </c>
    </row>
    <row r="38" spans="1:4" ht="14.25">
      <c r="A38" s="211" t="s">
        <v>3691</v>
      </c>
      <c r="B38" s="214">
        <v>-783</v>
      </c>
      <c r="C38" s="209" t="s">
        <v>3692</v>
      </c>
      <c r="D38" s="214">
        <f>SUM(D39:D40)</f>
        <v>1800</v>
      </c>
    </row>
    <row r="39" spans="1:4" ht="14.25">
      <c r="A39" s="211" t="s">
        <v>3693</v>
      </c>
      <c r="B39" s="214">
        <v>26727</v>
      </c>
      <c r="C39" s="209" t="s">
        <v>3515</v>
      </c>
      <c r="D39" s="214"/>
    </row>
    <row r="40" spans="1:4" ht="14.25">
      <c r="A40" s="211" t="s">
        <v>3694</v>
      </c>
      <c r="B40" s="214"/>
      <c r="C40" s="209" t="s">
        <v>3519</v>
      </c>
      <c r="D40" s="214">
        <v>1800</v>
      </c>
    </row>
    <row r="41" spans="1:4" ht="14.25">
      <c r="A41" s="207" t="s">
        <v>3540</v>
      </c>
      <c r="B41" s="214">
        <v>29</v>
      </c>
      <c r="C41" s="216" t="s">
        <v>3543</v>
      </c>
      <c r="D41" s="214"/>
    </row>
    <row r="42" spans="1:4" ht="14.25">
      <c r="A42" s="207" t="s">
        <v>3604</v>
      </c>
      <c r="B42" s="214">
        <f>SUM(B43:B45)</f>
        <v>12910</v>
      </c>
      <c r="C42" s="216" t="s">
        <v>3695</v>
      </c>
      <c r="D42" s="217">
        <f>SUM(D43:D43)</f>
        <v>2318</v>
      </c>
    </row>
    <row r="43" spans="1:4" ht="14.25">
      <c r="A43" s="218" t="s">
        <v>3696</v>
      </c>
      <c r="B43" s="219">
        <v>12910</v>
      </c>
      <c r="C43" s="216" t="s">
        <v>3697</v>
      </c>
      <c r="D43" s="214">
        <f>SUM(D44:D45)</f>
        <v>2318</v>
      </c>
    </row>
    <row r="44" spans="1:4" ht="14.25">
      <c r="A44" s="220" t="s">
        <v>3698</v>
      </c>
      <c r="B44" s="219"/>
      <c r="C44" s="209" t="s">
        <v>3699</v>
      </c>
      <c r="D44" s="217">
        <v>2318</v>
      </c>
    </row>
    <row r="45" spans="1:4" ht="14.25">
      <c r="A45" s="220" t="s">
        <v>3700</v>
      </c>
      <c r="B45" s="221"/>
      <c r="C45" s="209" t="s">
        <v>3701</v>
      </c>
      <c r="D45" s="214">
        <v>0</v>
      </c>
    </row>
    <row r="46" spans="1:4" ht="14.25">
      <c r="A46" s="207" t="s">
        <v>3702</v>
      </c>
      <c r="B46" s="214">
        <f>SUM(B47:B48)</f>
        <v>0</v>
      </c>
      <c r="C46" s="216" t="s">
        <v>3541</v>
      </c>
      <c r="D46" s="217"/>
    </row>
    <row r="47" spans="1:4" ht="14.25">
      <c r="A47" s="218" t="s">
        <v>3703</v>
      </c>
      <c r="B47" s="219"/>
      <c r="C47" s="216" t="s">
        <v>3704</v>
      </c>
      <c r="D47" s="214"/>
    </row>
    <row r="48" spans="1:4" ht="14.25">
      <c r="A48" s="218" t="s">
        <v>3705</v>
      </c>
      <c r="B48" s="219"/>
      <c r="C48" s="216" t="s">
        <v>3706</v>
      </c>
      <c r="D48" s="214">
        <f>SUM(D49:D50)</f>
        <v>0</v>
      </c>
    </row>
    <row r="49" spans="1:4" ht="14.25">
      <c r="A49" s="207" t="s">
        <v>3528</v>
      </c>
      <c r="B49" s="221"/>
      <c r="C49" s="209" t="s">
        <v>3707</v>
      </c>
      <c r="D49" s="214"/>
    </row>
    <row r="50" spans="1:4" ht="14.25">
      <c r="A50" s="207" t="s">
        <v>3542</v>
      </c>
      <c r="B50" s="221"/>
      <c r="C50" s="209" t="s">
        <v>3708</v>
      </c>
      <c r="D50" s="214"/>
    </row>
    <row r="51" spans="1:4" ht="14.25">
      <c r="A51" s="207"/>
      <c r="B51" s="219"/>
      <c r="C51" s="209"/>
      <c r="D51" s="214"/>
    </row>
    <row r="52" spans="1:4" ht="14.25">
      <c r="A52" s="208" t="s">
        <v>3623</v>
      </c>
      <c r="B52" s="214">
        <f>SUM(B36,B37,B41,B42,B46,B49,B50)</f>
        <v>64770</v>
      </c>
      <c r="C52" s="208" t="s">
        <v>3624</v>
      </c>
      <c r="D52" s="214">
        <f>SUM(D36,D37,D41,D42,D46,D47,D48)</f>
        <v>64770</v>
      </c>
    </row>
  </sheetData>
  <sheetProtection/>
  <mergeCells count="3">
    <mergeCell ref="A2:D2"/>
    <mergeCell ref="A4:B4"/>
    <mergeCell ref="C4:D4"/>
  </mergeCells>
  <printOptions horizontalCentered="1" verticalCentered="1"/>
  <pageMargins left="0.551181102362205" right="0.551181102362205" top="0.275590551181102" bottom="0.393700787401575" header="0.590551181102362" footer="0.15748031496063"/>
  <pageSetup firstPageNumber="135" useFirstPageNumber="1" orientation="portrait" paperSize="9" scale="9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dell</cp:lastModifiedBy>
  <cp:lastPrinted>2022-05-28T07:32:02Z</cp:lastPrinted>
  <dcterms:created xsi:type="dcterms:W3CDTF">2006-09-13T11:21:00Z</dcterms:created>
  <dcterms:modified xsi:type="dcterms:W3CDTF">2022-05-30T01:04:01Z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2052-11.8.6.9023</vt:lpwstr>
  </property>
</Properties>
</file>